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SheetTabs="0" xWindow="32760" yWindow="32760" windowWidth="28800" windowHeight="12450" activeTab="0"/>
  </bookViews>
  <sheets>
    <sheet name="メニュー" sheetId="1" r:id="rId1"/>
    <sheet name="融資あっせん入力表" sheetId="2" r:id="rId2"/>
    <sheet name="奨励金入力表" sheetId="3" r:id="rId3"/>
    <sheet name="助成対象外入力表" sheetId="4" r:id="rId4"/>
    <sheet name="入力表" sheetId="5" r:id="rId5"/>
    <sheet name="設計書" sheetId="6" r:id="rId6"/>
    <sheet name="１号様式" sheetId="7" r:id="rId7"/>
    <sheet name="３号様式" sheetId="8" r:id="rId8"/>
    <sheet name="同意書" sheetId="9" r:id="rId9"/>
    <sheet name="助成申請書" sheetId="10" r:id="rId10"/>
    <sheet name="完成時入力表" sheetId="11" r:id="rId11"/>
    <sheet name="完了届" sheetId="12" r:id="rId12"/>
  </sheets>
  <definedNames>
    <definedName name="_xlnm.Print_Area" localSheetId="6">'１号様式'!$B$1:$AM$50</definedName>
    <definedName name="_xlnm.Print_Area" localSheetId="7">'３号様式'!$B$1:$AM$50</definedName>
    <definedName name="_xlnm.Print_Area" localSheetId="0">'メニュー'!$A$1:$Y$43</definedName>
    <definedName name="_xlnm.Print_Area" localSheetId="10">'完成時入力表'!$B$1:$V$31</definedName>
    <definedName name="_xlnm.Print_Area" localSheetId="9">'助成申請書'!$B$1:$AJ$70</definedName>
    <definedName name="_xlnm.Print_Area" localSheetId="3">'助成対象外入力表'!$B$1:$V$64</definedName>
    <definedName name="_xlnm.Print_Area" localSheetId="2">'奨励金入力表'!$B$1:$V$72</definedName>
    <definedName name="_xlnm.Print_Area" localSheetId="5">'設計書'!$B$1:$P$115</definedName>
    <definedName name="_xlnm.Print_Area" localSheetId="8">'同意書'!$B$1:$AI$63</definedName>
    <definedName name="_xlnm.Print_Area" localSheetId="4">'入力表'!$B$1:$V$71</definedName>
    <definedName name="_xlnm.Print_Area" localSheetId="1">'融資あっせん入力表'!$B$1:$V$70</definedName>
  </definedNames>
  <calcPr fullCalcOnLoad="1"/>
</workbook>
</file>

<file path=xl/comments2.xml><?xml version="1.0" encoding="utf-8"?>
<comments xmlns="http://schemas.openxmlformats.org/spreadsheetml/2006/main">
  <authors>
    <author>suidou7</author>
  </authors>
  <commentList>
    <comment ref="N10" authorId="0">
      <text>
        <r>
          <rPr>
            <b/>
            <sz val="9"/>
            <rFont val="ＭＳ Ｐゴシック"/>
            <family val="3"/>
          </rPr>
          <t>申請者住所と異なる場合
住所を入力して下さい。</t>
        </r>
      </text>
    </comment>
    <comment ref="N11" authorId="0">
      <text>
        <r>
          <rPr>
            <b/>
            <sz val="9"/>
            <rFont val="ＭＳ Ｐゴシック"/>
            <family val="3"/>
          </rPr>
          <t>申請者氏名と異なる場合
使用者名を入力して下さい。</t>
        </r>
      </text>
    </comment>
    <comment ref="N12" authorId="0">
      <text>
        <r>
          <rPr>
            <b/>
            <sz val="9"/>
            <rFont val="ＭＳ Ｐゴシック"/>
            <family val="3"/>
          </rPr>
          <t>申請者氏名と異なる場合
使用者名を入力して下さい。</t>
        </r>
      </text>
    </comment>
    <comment ref="D19" authorId="0">
      <text>
        <r>
          <rPr>
            <b/>
            <sz val="9"/>
            <rFont val="ＭＳ Ｐゴシック"/>
            <family val="3"/>
          </rPr>
          <t>プルダウンより
番号を選択</t>
        </r>
      </text>
    </comment>
    <comment ref="D18" authorId="0">
      <text>
        <r>
          <rPr>
            <b/>
            <sz val="9"/>
            <rFont val="ＭＳ Ｐゴシック"/>
            <family val="3"/>
          </rPr>
          <t>プルダウンより
番号を選択</t>
        </r>
      </text>
    </comment>
    <comment ref="D17" authorId="0">
      <text>
        <r>
          <rPr>
            <b/>
            <sz val="9"/>
            <rFont val="ＭＳ Ｐゴシック"/>
            <family val="3"/>
          </rPr>
          <t>プルダウンより
番号を選択</t>
        </r>
      </text>
    </comment>
    <comment ref="D14" authorId="0">
      <text>
        <r>
          <rPr>
            <b/>
            <sz val="9"/>
            <rFont val="ＭＳ Ｐゴシック"/>
            <family val="3"/>
          </rPr>
          <t>プルダウンより
番号を選択</t>
        </r>
      </text>
    </comment>
    <comment ref="D15" authorId="0">
      <text>
        <r>
          <rPr>
            <b/>
            <sz val="9"/>
            <rFont val="ＭＳ Ｐゴシック"/>
            <family val="3"/>
          </rPr>
          <t>プルダウンより
番号を選択</t>
        </r>
      </text>
    </comment>
    <comment ref="D10" authorId="0">
      <text>
        <r>
          <rPr>
            <b/>
            <sz val="9"/>
            <rFont val="ＭＳ Ｐゴシック"/>
            <family val="3"/>
          </rPr>
          <t>プルダウンより
番号を選択</t>
        </r>
      </text>
    </comment>
    <comment ref="D11" authorId="0">
      <text>
        <r>
          <rPr>
            <b/>
            <sz val="9"/>
            <rFont val="ＭＳ Ｐゴシック"/>
            <family val="3"/>
          </rPr>
          <t>プルダウンより
番号を選択</t>
        </r>
      </text>
    </comment>
    <comment ref="D12" authorId="0">
      <text>
        <r>
          <rPr>
            <b/>
            <sz val="9"/>
            <rFont val="ＭＳ Ｐゴシック"/>
            <family val="3"/>
          </rPr>
          <t>プルダウンより
番号を選択</t>
        </r>
      </text>
    </comment>
  </commentList>
</comments>
</file>

<file path=xl/comments3.xml><?xml version="1.0" encoding="utf-8"?>
<comments xmlns="http://schemas.openxmlformats.org/spreadsheetml/2006/main">
  <authors>
    <author>suidou7</author>
  </authors>
  <commentList>
    <comment ref="N10" authorId="0">
      <text>
        <r>
          <rPr>
            <b/>
            <sz val="9"/>
            <rFont val="ＭＳ Ｐゴシック"/>
            <family val="3"/>
          </rPr>
          <t>申請者住所と異なる場合
住所を入力して下さい。</t>
        </r>
      </text>
    </comment>
    <comment ref="N11" authorId="0">
      <text>
        <r>
          <rPr>
            <b/>
            <sz val="9"/>
            <rFont val="ＭＳ Ｐゴシック"/>
            <family val="3"/>
          </rPr>
          <t>申請者氏名と異なる場合
使用者名を入力して下さい。</t>
        </r>
      </text>
    </comment>
    <comment ref="N12" authorId="0">
      <text>
        <r>
          <rPr>
            <b/>
            <sz val="9"/>
            <rFont val="ＭＳ Ｐゴシック"/>
            <family val="3"/>
          </rPr>
          <t>申請者氏名と異なる場合
使用者名を入力して下さい。</t>
        </r>
      </text>
    </comment>
    <comment ref="D19" authorId="0">
      <text>
        <r>
          <rPr>
            <b/>
            <sz val="9"/>
            <rFont val="ＭＳ Ｐゴシック"/>
            <family val="3"/>
          </rPr>
          <t>プルダウンより
番号を選択</t>
        </r>
      </text>
    </comment>
    <comment ref="D18" authorId="0">
      <text>
        <r>
          <rPr>
            <b/>
            <sz val="9"/>
            <rFont val="ＭＳ Ｐゴシック"/>
            <family val="3"/>
          </rPr>
          <t>プルダウンより
番号を選択</t>
        </r>
      </text>
    </comment>
    <comment ref="D17" authorId="0">
      <text>
        <r>
          <rPr>
            <b/>
            <sz val="9"/>
            <rFont val="ＭＳ Ｐゴシック"/>
            <family val="3"/>
          </rPr>
          <t>プルダウンより
番号を選択</t>
        </r>
      </text>
    </comment>
    <comment ref="D14" authorId="0">
      <text>
        <r>
          <rPr>
            <b/>
            <sz val="9"/>
            <rFont val="ＭＳ Ｐゴシック"/>
            <family val="3"/>
          </rPr>
          <t>プルダウンより
番号を選択</t>
        </r>
      </text>
    </comment>
    <comment ref="D15" authorId="0">
      <text>
        <r>
          <rPr>
            <b/>
            <sz val="9"/>
            <rFont val="ＭＳ Ｐゴシック"/>
            <family val="3"/>
          </rPr>
          <t>プルダウンより
番号を選択</t>
        </r>
      </text>
    </comment>
    <comment ref="D10" authorId="0">
      <text>
        <r>
          <rPr>
            <b/>
            <sz val="9"/>
            <rFont val="ＭＳ Ｐゴシック"/>
            <family val="3"/>
          </rPr>
          <t>プルダウンより
番号を選択</t>
        </r>
      </text>
    </comment>
    <comment ref="D11" authorId="0">
      <text>
        <r>
          <rPr>
            <b/>
            <sz val="9"/>
            <rFont val="ＭＳ Ｐゴシック"/>
            <family val="3"/>
          </rPr>
          <t>プルダウンより
番号を選択</t>
        </r>
      </text>
    </comment>
    <comment ref="D12" authorId="0">
      <text>
        <r>
          <rPr>
            <b/>
            <sz val="9"/>
            <rFont val="ＭＳ Ｐゴシック"/>
            <family val="3"/>
          </rPr>
          <t>プルダウンより
番号を選択</t>
        </r>
      </text>
    </comment>
  </commentList>
</comments>
</file>

<file path=xl/comments4.xml><?xml version="1.0" encoding="utf-8"?>
<comments xmlns="http://schemas.openxmlformats.org/spreadsheetml/2006/main">
  <authors>
    <author>suidou7</author>
  </authors>
  <commentList>
    <comment ref="N10" authorId="0">
      <text>
        <r>
          <rPr>
            <b/>
            <sz val="9"/>
            <rFont val="ＭＳ Ｐゴシック"/>
            <family val="3"/>
          </rPr>
          <t>申請者住所と異なる場合
住所を入力して下さい。</t>
        </r>
      </text>
    </comment>
    <comment ref="N11" authorId="0">
      <text>
        <r>
          <rPr>
            <b/>
            <sz val="9"/>
            <rFont val="ＭＳ Ｐゴシック"/>
            <family val="3"/>
          </rPr>
          <t>申請者氏名と異なる場合
使用者名を入力して下さい。</t>
        </r>
      </text>
    </comment>
    <comment ref="N12" authorId="0">
      <text>
        <r>
          <rPr>
            <b/>
            <sz val="9"/>
            <rFont val="ＭＳ Ｐゴシック"/>
            <family val="3"/>
          </rPr>
          <t>申請者氏名と異なる場合
使用者名を入力して下さい。</t>
        </r>
      </text>
    </comment>
    <comment ref="D19" authorId="0">
      <text>
        <r>
          <rPr>
            <b/>
            <sz val="9"/>
            <rFont val="ＭＳ Ｐゴシック"/>
            <family val="3"/>
          </rPr>
          <t>プルダウンより
番号を選択</t>
        </r>
      </text>
    </comment>
    <comment ref="D18" authorId="0">
      <text>
        <r>
          <rPr>
            <b/>
            <sz val="9"/>
            <rFont val="ＭＳ Ｐゴシック"/>
            <family val="3"/>
          </rPr>
          <t>プルダウンより
番号を選択</t>
        </r>
      </text>
    </comment>
    <comment ref="D17" authorId="0">
      <text>
        <r>
          <rPr>
            <b/>
            <sz val="9"/>
            <rFont val="ＭＳ Ｐゴシック"/>
            <family val="3"/>
          </rPr>
          <t>プルダウンより
番号を選択</t>
        </r>
      </text>
    </comment>
    <comment ref="D14" authorId="0">
      <text>
        <r>
          <rPr>
            <b/>
            <sz val="9"/>
            <rFont val="ＭＳ Ｐゴシック"/>
            <family val="3"/>
          </rPr>
          <t>プルダウンより
番号を選択</t>
        </r>
      </text>
    </comment>
    <comment ref="D15" authorId="0">
      <text>
        <r>
          <rPr>
            <b/>
            <sz val="9"/>
            <rFont val="ＭＳ Ｐゴシック"/>
            <family val="3"/>
          </rPr>
          <t>プルダウンより
番号を選択</t>
        </r>
      </text>
    </comment>
    <comment ref="D10" authorId="0">
      <text>
        <r>
          <rPr>
            <b/>
            <sz val="9"/>
            <rFont val="ＭＳ Ｐゴシック"/>
            <family val="3"/>
          </rPr>
          <t>プルダウンより
番号を選択</t>
        </r>
      </text>
    </comment>
    <comment ref="D11" authorId="0">
      <text>
        <r>
          <rPr>
            <b/>
            <sz val="9"/>
            <rFont val="ＭＳ Ｐゴシック"/>
            <family val="3"/>
          </rPr>
          <t>プルダウンより
番号を選択</t>
        </r>
      </text>
    </comment>
    <comment ref="D12" authorId="0">
      <text>
        <r>
          <rPr>
            <b/>
            <sz val="9"/>
            <rFont val="ＭＳ Ｐゴシック"/>
            <family val="3"/>
          </rPr>
          <t>プルダウンより
番号を選択</t>
        </r>
      </text>
    </comment>
  </commentList>
</comments>
</file>

<file path=xl/comments5.xml><?xml version="1.0" encoding="utf-8"?>
<comments xmlns="http://schemas.openxmlformats.org/spreadsheetml/2006/main">
  <authors>
    <author>suidou7</author>
  </authors>
  <commentList>
    <comment ref="H11" authorId="0">
      <text>
        <r>
          <rPr>
            <b/>
            <sz val="9"/>
            <rFont val="ＭＳ Ｐゴシック"/>
            <family val="3"/>
          </rPr>
          <t>申請者住所と異なる場合
住所を入力して下さい。</t>
        </r>
      </text>
    </comment>
    <comment ref="N19" authorId="0">
      <text>
        <r>
          <rPr>
            <b/>
            <sz val="9"/>
            <rFont val="ＭＳ Ｐゴシック"/>
            <family val="3"/>
          </rPr>
          <t>その他
詳細を入力して下さい</t>
        </r>
      </text>
    </comment>
  </commentList>
</comments>
</file>

<file path=xl/comments6.xml><?xml version="1.0" encoding="utf-8"?>
<comments xmlns="http://schemas.openxmlformats.org/spreadsheetml/2006/main">
  <authors>
    <author>suidou7</author>
  </authors>
  <commentList>
    <comment ref="F16" authorId="0">
      <text>
        <r>
          <rPr>
            <b/>
            <sz val="9"/>
            <rFont val="ＭＳ Ｐゴシック"/>
            <family val="3"/>
          </rPr>
          <t xml:space="preserve">プルダウンより
選択して下さい。
</t>
        </r>
      </text>
    </comment>
    <comment ref="F17" authorId="0">
      <text>
        <r>
          <rPr>
            <b/>
            <sz val="9"/>
            <rFont val="ＭＳ Ｐゴシック"/>
            <family val="3"/>
          </rPr>
          <t xml:space="preserve">プルダウンより
選択して下さい。
</t>
        </r>
      </text>
    </comment>
    <comment ref="F18" authorId="0">
      <text>
        <r>
          <rPr>
            <b/>
            <sz val="9"/>
            <rFont val="ＭＳ Ｐゴシック"/>
            <family val="3"/>
          </rPr>
          <t xml:space="preserve">プルダウンより
選択して下さい。
</t>
        </r>
      </text>
    </comment>
    <comment ref="F19" authorId="0">
      <text>
        <r>
          <rPr>
            <b/>
            <sz val="9"/>
            <rFont val="ＭＳ Ｐゴシック"/>
            <family val="3"/>
          </rPr>
          <t xml:space="preserve">プルダウンより
選択して下さい。
</t>
        </r>
      </text>
    </comment>
    <comment ref="F20" authorId="0">
      <text>
        <r>
          <rPr>
            <b/>
            <sz val="9"/>
            <rFont val="ＭＳ Ｐゴシック"/>
            <family val="3"/>
          </rPr>
          <t xml:space="preserve">プルダウンより
選択して下さい。
</t>
        </r>
      </text>
    </comment>
    <comment ref="F21" authorId="0">
      <text>
        <r>
          <rPr>
            <b/>
            <sz val="9"/>
            <rFont val="ＭＳ Ｐゴシック"/>
            <family val="3"/>
          </rPr>
          <t xml:space="preserve">プルダウンより
選択して下さい。
</t>
        </r>
      </text>
    </comment>
  </commentList>
</comments>
</file>

<file path=xl/sharedStrings.xml><?xml version="1.0" encoding="utf-8"?>
<sst xmlns="http://schemas.openxmlformats.org/spreadsheetml/2006/main" count="1333" uniqueCount="550">
  <si>
    <t>受付月日</t>
  </si>
  <si>
    <t>合　　　　議</t>
  </si>
  <si>
    <t>　　年　　月　　日</t>
  </si>
  <si>
    <t>課　　長</t>
  </si>
  <si>
    <t>使用料</t>
  </si>
  <si>
    <t>融資斡旋</t>
  </si>
  <si>
    <t>受付番号</t>
  </si>
  <si>
    <t>第</t>
  </si>
  <si>
    <t>－</t>
  </si>
  <si>
    <t>号</t>
  </si>
  <si>
    <t>台帳</t>
  </si>
  <si>
    <t>№</t>
  </si>
  <si>
    <t>奨励金</t>
  </si>
  <si>
    <t>確認番号</t>
  </si>
  <si>
    <t>排水設備等計画確認（変更）申請書</t>
  </si>
  <si>
    <t>住所</t>
  </si>
  <si>
    <t>申請者</t>
  </si>
  <si>
    <t>（設置者）</t>
  </si>
  <si>
    <t>氏名</t>
  </si>
  <si>
    <t>（電話</t>
  </si>
  <si>
    <t>）</t>
  </si>
  <si>
    <t>印</t>
  </si>
  <si>
    <t>　下記により排水設備工事を施工したいので関係</t>
  </si>
  <si>
    <t>図書を添えて申請します。</t>
  </si>
  <si>
    <t>確　　認　　申　　請　　書</t>
  </si>
  <si>
    <t>確　　　　　認　　　　　書</t>
  </si>
  <si>
    <t>　下記工事は新冠町下水道条例の規定に適合する</t>
  </si>
  <si>
    <t>ことを確認しました。工事完了後５日以内に排水</t>
  </si>
  <si>
    <t>設備等工事完了届を提出して下さい。</t>
  </si>
  <si>
    <t>1.</t>
  </si>
  <si>
    <t>設置場所</t>
  </si>
  <si>
    <t>2.</t>
  </si>
  <si>
    <t>使用者</t>
  </si>
  <si>
    <t>3.</t>
  </si>
  <si>
    <t>家屋所有者</t>
  </si>
  <si>
    <t>4.</t>
  </si>
  <si>
    <t>家屋状況</t>
  </si>
  <si>
    <t>5.</t>
  </si>
  <si>
    <t>現在の施設</t>
  </si>
  <si>
    <t>6.</t>
  </si>
  <si>
    <t>設置戸数等</t>
  </si>
  <si>
    <t>7.</t>
  </si>
  <si>
    <t>工事種別</t>
  </si>
  <si>
    <t>・２人以上のとき</t>
  </si>
  <si>
    <t>〔別添名簿〕</t>
  </si>
  <si>
    <t>〔同意書添付〕</t>
  </si>
  <si>
    <t>所有区分</t>
  </si>
  <si>
    <t>利用区分</t>
  </si>
  <si>
    <t>棟</t>
  </si>
  <si>
    <t>戸</t>
  </si>
  <si>
    <t>使用人数</t>
  </si>
  <si>
    <t>人</t>
  </si>
  <si>
    <t>工事区分</t>
  </si>
  <si>
    <t>新設工事</t>
  </si>
  <si>
    <t>増設工事</t>
  </si>
  <si>
    <t>改造工事</t>
  </si>
  <si>
    <t>排水設備</t>
  </si>
  <si>
    <t>水洗便所改造</t>
  </si>
  <si>
    <t>浄化槽切替</t>
  </si>
  <si>
    <t>凍結対策</t>
  </si>
  <si>
    <t>確認書交付年月日</t>
  </si>
  <si>
    <t>第１号様式（第４条関係）</t>
  </si>
  <si>
    <t>〔○を付けて下さい〕</t>
  </si>
  <si>
    <t>（改造とはすでに下水道に接続されているもので、工事が屋内・外の管の</t>
  </si>
  <si>
    <t>布設替又は器具の変更、位置変更などで、接続器具の増設がないときをいう）</t>
  </si>
  <si>
    <t>8.</t>
  </si>
  <si>
    <t>工事予定期間</t>
  </si>
  <si>
    <t>平成</t>
  </si>
  <si>
    <t>年</t>
  </si>
  <si>
    <t>月</t>
  </si>
  <si>
    <t>日</t>
  </si>
  <si>
    <t>～</t>
  </si>
  <si>
    <t>施工業者等</t>
  </si>
  <si>
    <t>排水設備指定工事店</t>
  </si>
  <si>
    <t>会社名</t>
  </si>
  <si>
    <t>排水設備責任技術者</t>
  </si>
  <si>
    <t>9.</t>
  </si>
  <si>
    <t>10.</t>
  </si>
  <si>
    <t>同意書の有無</t>
  </si>
  <si>
    <t>〔借家、借地、他人</t>
  </si>
  <si>
    <t>　の排水設備に接続</t>
  </si>
  <si>
    <t>　の場合添付〕　　</t>
  </si>
  <si>
    <t>　（新増築・官公
　　署法人団体等）</t>
  </si>
  <si>
    <t>供用開始年月日</t>
  </si>
  <si>
    <t>摘要〔確認事項〕</t>
  </si>
  <si>
    <t>上記のとおり確認し確認書を交付します。</t>
  </si>
  <si>
    <t>確認者</t>
  </si>
  <si>
    <t>〔助成限度額</t>
  </si>
  <si>
    <t>千円以内〕</t>
  </si>
  <si>
    <t>申請年月日</t>
  </si>
  <si>
    <t>申請者住所</t>
  </si>
  <si>
    <t>申請者氏名</t>
  </si>
  <si>
    <t>電話番号</t>
  </si>
  <si>
    <t>設置場所（数値を入力）</t>
  </si>
  <si>
    <t>※異なる場合は、住所を入力</t>
  </si>
  <si>
    <t>※異なる場合は、氏名・住所を</t>
  </si>
  <si>
    <t>〕</t>
  </si>
  <si>
    <t>便槽式</t>
  </si>
  <si>
    <t>浄化槽式（合併）</t>
  </si>
  <si>
    <t>浄化槽式（単独）</t>
  </si>
  <si>
    <t>便槽式水洗便所</t>
  </si>
  <si>
    <t>（新築住宅は入力不要）</t>
  </si>
  <si>
    <t>設置戸数</t>
  </si>
  <si>
    <t>新築工事</t>
  </si>
  <si>
    <t>（○をつけて下さい）</t>
  </si>
  <si>
    <t>工事予定期間　　　自</t>
  </si>
  <si>
    <t>　　　　　　　　　　　　至</t>
  </si>
  <si>
    <t>施工業者</t>
  </si>
  <si>
    <t>指定店番号</t>
  </si>
  <si>
    <t>指定店名</t>
  </si>
  <si>
    <t>責任技術者</t>
  </si>
  <si>
    <t>責任技術者番号</t>
  </si>
  <si>
    <t>責任技術者氏名</t>
  </si>
  <si>
    <t>1.自己所有</t>
  </si>
  <si>
    <t>2.借　　家</t>
  </si>
  <si>
    <t>3.その他　</t>
  </si>
  <si>
    <t>1.専用住宅</t>
  </si>
  <si>
    <t>2.集合住宅</t>
  </si>
  <si>
    <t>3.店舗併用住宅</t>
  </si>
  <si>
    <t>4.官公・法人有住宅</t>
  </si>
  <si>
    <t>5.官公・法人・団体施設</t>
  </si>
  <si>
    <t>　（店舗・事務所等）</t>
  </si>
  <si>
    <t>6.その他</t>
  </si>
  <si>
    <t>　（</t>
  </si>
  <si>
    <t>家屋区分</t>
  </si>
  <si>
    <t>1.既存家屋</t>
  </si>
  <si>
    <t>2.新築家屋</t>
  </si>
  <si>
    <t>3.増改築家</t>
  </si>
  <si>
    <t>　　　　屋</t>
  </si>
  <si>
    <t>〔該当箇所に○〕</t>
  </si>
  <si>
    <t>3.増改築家屋</t>
  </si>
  <si>
    <t>1.便槽式</t>
  </si>
  <si>
    <t>2.浄化槽式</t>
  </si>
  <si>
    <t>3.増改築家屋</t>
  </si>
  <si>
    <t>〔番号を選択して下さい〕</t>
  </si>
  <si>
    <t>浄化槽の場合は</t>
  </si>
  <si>
    <t>1.ヒーター付便器</t>
  </si>
  <si>
    <t>3.その他</t>
  </si>
  <si>
    <t>2.室内暖房</t>
  </si>
  <si>
    <t>同意書</t>
  </si>
  <si>
    <t>〔借家、借地、他人の</t>
  </si>
  <si>
    <t>排水設備に接続の場</t>
  </si>
  <si>
    <t>合添付〕</t>
  </si>
  <si>
    <t>1.有　2.無</t>
  </si>
  <si>
    <t>有の場合</t>
  </si>
  <si>
    <t>有の場合：</t>
  </si>
  <si>
    <t>助成区分</t>
  </si>
  <si>
    <t>1.融資</t>
  </si>
  <si>
    <t>2.奨励金</t>
  </si>
  <si>
    <t>3.対象外（新増改築・官公署法人団体等）</t>
  </si>
  <si>
    <t>使用水</t>
  </si>
  <si>
    <t>1.水道水</t>
  </si>
  <si>
    <t>2.地下水</t>
  </si>
  <si>
    <t>3.併用</t>
  </si>
  <si>
    <t>地下水の場合：</t>
  </si>
  <si>
    <t>1.測定器　有</t>
  </si>
  <si>
    <t>2.測定器　無</t>
  </si>
  <si>
    <t>除外施設</t>
  </si>
  <si>
    <t>1.有</t>
  </si>
  <si>
    <t>2.無</t>
  </si>
  <si>
    <t>）</t>
  </si>
  <si>
    <t>1.</t>
  </si>
  <si>
    <t>〕</t>
  </si>
  <si>
    <t>　（</t>
  </si>
  <si>
    <t>）</t>
  </si>
  <si>
    <t>8.</t>
  </si>
  <si>
    <t>～</t>
  </si>
  <si>
    <t>9.</t>
  </si>
  <si>
    <t>10.</t>
  </si>
  <si>
    <t>第３号様式（第５条関係）</t>
  </si>
  <si>
    <t>排 水 設 備 等 計 画 確 認 書</t>
  </si>
  <si>
    <t>○</t>
  </si>
  <si>
    <t>　助成区分</t>
  </si>
  <si>
    <t>　使用水</t>
  </si>
  <si>
    <t>　除外施設</t>
  </si>
  <si>
    <t>5.</t>
  </si>
  <si>
    <t>第２号様式（第４条関係）</t>
  </si>
  <si>
    <t>　この申込みに記載の私の所有する家屋又は土地に排水設備を設置することに同意します。</t>
  </si>
  <si>
    <t>（借家の場合）</t>
  </si>
  <si>
    <t>（借地の場合）</t>
  </si>
  <si>
    <t>土地所有者</t>
  </si>
  <si>
    <t>　この申込みに記載の私の所有する排水設備の使用に同意します。</t>
  </si>
  <si>
    <t>（他人の排水設備に接続する場合）</t>
  </si>
  <si>
    <t>排水設備所有者</t>
  </si>
  <si>
    <t>見　取　図</t>
  </si>
  <si>
    <t>所有者住所</t>
  </si>
  <si>
    <t>所有者氏名</t>
  </si>
  <si>
    <t>住　　所</t>
  </si>
  <si>
    <t>指定工事店</t>
  </si>
  <si>
    <t>排水設備申請者</t>
  </si>
  <si>
    <t>氏　　名</t>
  </si>
  <si>
    <t>責任技術者</t>
  </si>
  <si>
    <t>電話番号</t>
  </si>
  <si>
    <t>屋　　外　　工　　事</t>
  </si>
  <si>
    <t>規格・寸法</t>
  </si>
  <si>
    <t>設　　　計　　　額</t>
  </si>
  <si>
    <t>精　　　算　　　額</t>
  </si>
  <si>
    <t>数量</t>
  </si>
  <si>
    <t>単位</t>
  </si>
  <si>
    <t>単　価</t>
  </si>
  <si>
    <t>金　　額</t>
  </si>
  <si>
    <t>（１）土　工</t>
  </si>
  <si>
    <t>ｍ</t>
  </si>
  <si>
    <t>機械（0.10）</t>
  </si>
  <si>
    <t>人力</t>
  </si>
  <si>
    <t>（２）基礎工</t>
  </si>
  <si>
    <t>基礎砂</t>
  </si>
  <si>
    <t>（３）配管工</t>
  </si>
  <si>
    <t>VUφ75</t>
  </si>
  <si>
    <t>VUφ100</t>
  </si>
  <si>
    <t>（４）桝・継手類工</t>
  </si>
  <si>
    <t>個</t>
  </si>
  <si>
    <t>（５）私設桝工</t>
  </si>
  <si>
    <t>保護設備無</t>
  </si>
  <si>
    <t>保護リング</t>
  </si>
  <si>
    <t>保護管</t>
  </si>
  <si>
    <t>（６）管接続工</t>
  </si>
  <si>
    <t>雑排水接続</t>
  </si>
  <si>
    <t>　ＵＴ使用</t>
  </si>
  <si>
    <t>　１ｍ以上</t>
  </si>
  <si>
    <t>排便管接続</t>
  </si>
  <si>
    <t>（７）公設桝接続工</t>
  </si>
  <si>
    <t>コンクリート桝</t>
  </si>
  <si>
    <t>（８）保護管撤去及び設置費</t>
  </si>
  <si>
    <t>汚水桝（保護管）</t>
  </si>
  <si>
    <t>箇所</t>
  </si>
  <si>
    <t>（Ａ）屋外工事費計</t>
  </si>
  <si>
    <t>式</t>
  </si>
  <si>
    <t>屋　　内　　工　　事</t>
  </si>
  <si>
    <t>（９）配管工</t>
  </si>
  <si>
    <t>φ50</t>
  </si>
  <si>
    <t>φ75</t>
  </si>
  <si>
    <t>φ100</t>
  </si>
  <si>
    <t>大</t>
  </si>
  <si>
    <t>便</t>
  </si>
  <si>
    <t>取付け費</t>
  </si>
  <si>
    <t>器</t>
  </si>
  <si>
    <t>小</t>
  </si>
  <si>
    <t>その他</t>
  </si>
  <si>
    <t>（Ｂ）屋内工事費計</t>
  </si>
  <si>
    <t>附　　帯　　工　　事</t>
  </si>
  <si>
    <t>（11）便槽廃止</t>
  </si>
  <si>
    <t xml:space="preserve">1,000ﾘｯﾄﾙ </t>
  </si>
  <si>
    <t>　　　浄化槽廃止</t>
  </si>
  <si>
    <t xml:space="preserve">人槽 </t>
  </si>
  <si>
    <t>（12）既設桝撤去工</t>
  </si>
  <si>
    <t>φ450</t>
  </si>
  <si>
    <t>φ600</t>
  </si>
  <si>
    <t>（13）コンクリート取壊し</t>
  </si>
  <si>
    <t>厚cm</t>
  </si>
  <si>
    <t>（14）保温工</t>
  </si>
  <si>
    <t>ｔ＝mm</t>
  </si>
  <si>
    <t>㎡</t>
  </si>
  <si>
    <t>（15）路面復旧工</t>
  </si>
  <si>
    <t>切断</t>
  </si>
  <si>
    <t>　　ｔ＝</t>
  </si>
  <si>
    <t>取壊し</t>
  </si>
  <si>
    <t>路盤</t>
  </si>
  <si>
    <t>舗装</t>
  </si>
  <si>
    <t>（16）産業廃棄物処理費</t>
  </si>
  <si>
    <t>ｔ車</t>
  </si>
  <si>
    <t>台</t>
  </si>
  <si>
    <t>（17）水替費</t>
  </si>
  <si>
    <t>ｈ</t>
  </si>
  <si>
    <t>（18）砂利（切込）</t>
  </si>
  <si>
    <t>０～40㎜</t>
  </si>
  <si>
    <t>　　　砂利（精選）</t>
  </si>
  <si>
    <t>５～25㎜</t>
  </si>
  <si>
    <t>（Ｃ）屋内工事費計</t>
  </si>
  <si>
    <t>直接工事費計 （Ａ）＋（Ｂ）＋（Ｃ）</t>
  </si>
  <si>
    <t>諸　　　　経　　　　費</t>
  </si>
  <si>
    <t>調　査　設　計　費</t>
  </si>
  <si>
    <t>屋外工事費</t>
  </si>
  <si>
    <t>設 計（</t>
  </si>
  <si>
    <t>）×　0.05　＋</t>
  </si>
  <si>
    <t>精 算（</t>
  </si>
  <si>
    <t>重　機　運　搬　費</t>
  </si>
  <si>
    <t>屋内工事費</t>
  </si>
  <si>
    <t>＋</t>
  </si>
  <si>
    <t>）　 ×　0.04 ＋　</t>
  </si>
  <si>
    <t>諸　　　経　　　費</t>
  </si>
  <si>
    <t>直接工事費</t>
  </si>
  <si>
    <t>便器単価(小便器含む)</t>
  </si>
  <si>
    <t xml:space="preserve">調査設計費 </t>
  </si>
  <si>
    <t xml:space="preserve">重機運搬費 </t>
  </si>
  <si>
    <t>設 計｛</t>
  </si>
  <si>
    <t>－（</t>
  </si>
  <si>
    <t>× 0.6 ）＋</t>
  </si>
  <si>
    <t>｝× 0.25</t>
  </si>
  <si>
    <t>精 算｛</t>
  </si>
  <si>
    <t>工　 事　 費　  計</t>
  </si>
  <si>
    <t>消　　　費　　　税</t>
  </si>
  <si>
    <t>％</t>
  </si>
  <si>
    <t>給　 水 　工 　事</t>
  </si>
  <si>
    <t xml:space="preserve"> 税 込</t>
  </si>
  <si>
    <t>便 室 改 造 工 事</t>
  </si>
  <si>
    <t>電　 気 　工 　事</t>
  </si>
  <si>
    <t>確認 ･ 検査手数料</t>
  </si>
  <si>
    <t>工　事　費　総　計</t>
  </si>
  <si>
    <t>　便所汲み取り申込状況 （ 受付番号　　　　号、汲み取り予定年月日　　　　月　　　日 ）</t>
  </si>
  <si>
    <t>　備  　考</t>
  </si>
  <si>
    <t>担当</t>
  </si>
  <si>
    <t>印</t>
  </si>
  <si>
    <r>
      <t>人力</t>
    </r>
    <r>
      <rPr>
        <sz val="7"/>
        <rFont val="ＭＳ 明朝"/>
        <family val="1"/>
      </rPr>
      <t>（小運搬）</t>
    </r>
  </si>
  <si>
    <r>
      <t>ｍ</t>
    </r>
    <r>
      <rPr>
        <vertAlign val="superscript"/>
        <sz val="8"/>
        <rFont val="ＭＳ 明朝"/>
        <family val="1"/>
      </rPr>
      <t>3</t>
    </r>
  </si>
  <si>
    <r>
      <t>ｍ</t>
    </r>
  </si>
  <si>
    <r>
      <t>（10）</t>
    </r>
    <r>
      <rPr>
        <sz val="10"/>
        <rFont val="ＭＳ 明朝"/>
        <family val="1"/>
      </rPr>
      <t>衛生器具取付工</t>
    </r>
  </si>
  <si>
    <r>
      <t>ｍ</t>
    </r>
    <r>
      <rPr>
        <vertAlign val="superscript"/>
        <sz val="8"/>
        <rFont val="ＭＳ 明朝"/>
        <family val="1"/>
      </rPr>
      <t>3</t>
    </r>
  </si>
  <si>
    <t>再計（千円未満切捨）</t>
  </si>
  <si>
    <t>　土質＝</t>
  </si>
  <si>
    <t>粘性土</t>
  </si>
  <si>
    <t>礫質土</t>
  </si>
  <si>
    <t>砂質土</t>
  </si>
  <si>
    <t>泥炭</t>
  </si>
  <si>
    <t>平均深＝</t>
  </si>
  <si>
    <t>排　水　設　備　設　計　書</t>
  </si>
  <si>
    <t>水洗便所改造等資金の助成を受けたいので必要書類を添えて申請します。</t>
  </si>
  <si>
    <t>職業又は</t>
  </si>
  <si>
    <t>生年月日</t>
  </si>
  <si>
    <t>住　　所</t>
  </si>
  <si>
    <t>氏　　名</t>
  </si>
  <si>
    <t>勤 務 先</t>
  </si>
  <si>
    <t>申 請 者</t>
  </si>
  <si>
    <t>（設計額）</t>
  </si>
  <si>
    <t>（</t>
  </si>
  <si>
    <t>円）</t>
  </si>
  <si>
    <t>（限度額）</t>
  </si>
  <si>
    <t>円</t>
  </si>
  <si>
    <t>※</t>
  </si>
  <si>
    <t>添付書類</t>
  </si>
  <si>
    <t>２．工事費計算書</t>
  </si>
  <si>
    <t>３．排水設備等計画確認申請書（写）</t>
  </si>
  <si>
    <t>大正</t>
  </si>
  <si>
    <t>昭和</t>
  </si>
  <si>
    <t>明治</t>
  </si>
  <si>
    <t>苫小牧信用金庫　新冠支店</t>
  </si>
  <si>
    <t>新冠農業協同組合</t>
  </si>
  <si>
    <t>労働金庫　静内支店</t>
  </si>
  <si>
    <t>新冠漁業協同組合</t>
  </si>
  <si>
    <t>代表者名</t>
  </si>
  <si>
    <t>指定店住所</t>
  </si>
  <si>
    <t>新冠郡新冠町字本町</t>
  </si>
  <si>
    <t>新冠郡新冠町字中央町</t>
  </si>
  <si>
    <t>新冠郡新冠町字北星町</t>
  </si>
  <si>
    <t>新冠郡新冠町字東町</t>
  </si>
  <si>
    <t>新冠郡新冠町字西泊津</t>
  </si>
  <si>
    <t>新冠郡新冠町字高江</t>
  </si>
  <si>
    <t>新冠郡新冠町字節婦町</t>
  </si>
  <si>
    <t>　年　月　日</t>
  </si>
  <si>
    <t>申請者職業又は勤務先</t>
  </si>
  <si>
    <t>希望金融機関名</t>
  </si>
  <si>
    <t>申請者生年月日</t>
  </si>
  <si>
    <t>※融資または奨励金該当の場合、入力してください</t>
  </si>
  <si>
    <t>奨励金の場合：口座番号</t>
  </si>
  <si>
    <t>支店名まで記入願います。</t>
  </si>
  <si>
    <t>当座</t>
  </si>
  <si>
    <t>普通</t>
  </si>
  <si>
    <t>（奨励金振込先の口座番号）</t>
  </si>
  <si>
    <t>　　１.合併浄化槽　　２.単独浄化槽</t>
  </si>
  <si>
    <t>　　1.借家　2.借地　3.他人の排水設備に接続する場合</t>
  </si>
  <si>
    <t>入　力　表</t>
  </si>
  <si>
    <t>※助成区分については、年度によって変わります。</t>
  </si>
  <si>
    <t>対象金融機関</t>
  </si>
  <si>
    <t>新冠町農業協同組合</t>
  </si>
  <si>
    <t>新冠町漁業協同組合</t>
  </si>
  <si>
    <t>北海道労働金庫　静内支店</t>
  </si>
  <si>
    <t>指定店名：</t>
  </si>
  <si>
    <t>代表者氏名：</t>
  </si>
  <si>
    <t>融資あっせん入力表</t>
  </si>
  <si>
    <r>
      <t>１．</t>
    </r>
    <r>
      <rPr>
        <sz val="11"/>
        <rFont val="ＭＳ Ｐゴシック"/>
        <family val="3"/>
      </rPr>
      <t>申請者住所と同じ</t>
    </r>
  </si>
  <si>
    <r>
      <t>２．</t>
    </r>
    <r>
      <rPr>
        <sz val="11"/>
        <rFont val="ＭＳ Ｐゴシック"/>
        <family val="3"/>
      </rPr>
      <t>異なる場合（</t>
    </r>
  </si>
  <si>
    <t>）</t>
  </si>
  <si>
    <r>
      <t>２．</t>
    </r>
    <r>
      <rPr>
        <sz val="11"/>
        <rFont val="ＭＳ Ｐゴシック"/>
        <family val="3"/>
      </rPr>
      <t>異なる場合</t>
    </r>
  </si>
  <si>
    <t>1.既存家屋</t>
  </si>
  <si>
    <t>2.新築家屋</t>
  </si>
  <si>
    <r>
      <t>6.その他　</t>
    </r>
    <r>
      <rPr>
        <sz val="9"/>
        <rFont val="ＭＳ ゴシック"/>
        <family val="3"/>
      </rPr>
      <t>詳細を入力して下さい。</t>
    </r>
  </si>
  <si>
    <t>）</t>
  </si>
  <si>
    <t>奨励金入力表</t>
  </si>
  <si>
    <t>指定店住所：</t>
  </si>
  <si>
    <t>助成対象外入力表</t>
  </si>
  <si>
    <t>第１号様式（第７条関係）</t>
  </si>
  <si>
    <t>　　同意書がある場合だけです。</t>
  </si>
  <si>
    <t>　　助成対象のみです。</t>
  </si>
  <si>
    <t>印刷前には、プレビューで</t>
  </si>
  <si>
    <t>確認してください。</t>
  </si>
  <si>
    <t>　　借家・借地・他人の排水設備の</t>
  </si>
  <si>
    <t>　</t>
  </si>
  <si>
    <t>　保存は、「ファイル」の「名前を付けて保存」にて</t>
  </si>
  <si>
    <t>　保存してください。</t>
  </si>
  <si>
    <t>１．申請者住所と同じ　２．異なる場合</t>
  </si>
  <si>
    <t>※2を選択の場合：住所</t>
  </si>
  <si>
    <t>※2を選択した場合：氏名</t>
  </si>
  <si>
    <t>　所有区分</t>
  </si>
  <si>
    <t>　１．自己所有　２．借家　３．その他</t>
  </si>
  <si>
    <t>１．申請者住所と同じ　２．異なる場合</t>
  </si>
  <si>
    <t>※3を選択した場合：</t>
  </si>
  <si>
    <t>　利用区分</t>
  </si>
  <si>
    <t>　１．専用住宅　２．集合住宅　３．店舗併用住宅　４．官公・法人住宅　５．官公・法人・団体施設（店舗・事務所等）</t>
  </si>
  <si>
    <t>　６．その他</t>
  </si>
  <si>
    <t>※6を選択した場合：</t>
  </si>
  <si>
    <t>←詳細を記入してください。</t>
  </si>
  <si>
    <t>　家屋区分</t>
  </si>
  <si>
    <t>　１．既存家屋　２．新築家屋　３．増改築家屋</t>
  </si>
  <si>
    <t>　１．便槽式　２．浄化槽式　３．便槽式水洗便所</t>
  </si>
  <si>
    <t>　←２の浄化槽の場合：１．合併浄化槽　２．単独浄化槽</t>
  </si>
  <si>
    <t>（新築は不要）</t>
  </si>
  <si>
    <r>
      <t>設置場所</t>
    </r>
    <r>
      <rPr>
        <sz val="8"/>
        <color indexed="9"/>
        <rFont val="ＭＳ ゴシック"/>
        <family val="3"/>
      </rPr>
      <t>（数値を選択）</t>
    </r>
  </si>
  <si>
    <r>
      <t>使用者</t>
    </r>
    <r>
      <rPr>
        <sz val="8"/>
        <color indexed="9"/>
        <rFont val="ＭＳ ゴシック"/>
        <family val="3"/>
      </rPr>
      <t>（数値を選択）</t>
    </r>
  </si>
  <si>
    <t>）</t>
  </si>
  <si>
    <r>
      <t>人　</t>
    </r>
    <r>
      <rPr>
        <sz val="9"/>
        <color indexed="9"/>
        <rFont val="ＭＳ ゴシック"/>
        <family val="3"/>
      </rPr>
      <t>（使用人数です。）</t>
    </r>
  </si>
  <si>
    <t>　１．ヒーター付便器　２．室内暖房　３．その他</t>
  </si>
  <si>
    <t>　指定店番号</t>
  </si>
  <si>
    <t>　指定店名</t>
  </si>
  <si>
    <t>　責任技術者番号</t>
  </si>
  <si>
    <t>　責任技術者氏名</t>
  </si>
  <si>
    <t>　１．有　２．無</t>
  </si>
  <si>
    <t>〔借家、借地、他人の排水設備に接続の場合添付〕</t>
  </si>
  <si>
    <t>　有の場合：</t>
  </si>
  <si>
    <t>　１．借家　２．借地　３．他人の排水設備に接続する場合</t>
  </si>
  <si>
    <t>　所有者住所</t>
  </si>
  <si>
    <t>　所有者氏名</t>
  </si>
  <si>
    <t>　元号</t>
  </si>
  <si>
    <t>　年</t>
  </si>
  <si>
    <t>　月</t>
  </si>
  <si>
    <t>　日</t>
  </si>
  <si>
    <t>　１．水道水　２．地下水　３．併用</t>
  </si>
  <si>
    <t>　地下水の場合：</t>
  </si>
  <si>
    <t>　１．測定器　有　２．測定器　無</t>
  </si>
  <si>
    <t>）</t>
  </si>
  <si>
    <t>〔借家、借地、他人の排水設備に接続の場合添付〕</t>
  </si>
  <si>
    <t>融資</t>
  </si>
  <si>
    <t>希望振込先金融機関名</t>
  </si>
  <si>
    <t>種別</t>
  </si>
  <si>
    <t>番号</t>
  </si>
  <si>
    <t>口座種別および番号</t>
  </si>
  <si>
    <t>※白セルは必修入力箇所、黄セルは該当する場合入力</t>
  </si>
  <si>
    <t>町税納税状況確認承諾書</t>
  </si>
  <si>
    <t>新冠町長　　　　　　　様</t>
  </si>
  <si>
    <t>　上記（裏面）事業の補助金等交付申請（又は参加・許認可申請等）に際し、納税証明書の提出を省略</t>
  </si>
  <si>
    <t>したく、新冠町税の滞納に対する制限措置に関する条例第６条第２項に規定する者に係る町税納税状況</t>
  </si>
  <si>
    <t>を町担当職員が確認することを承諾します。</t>
  </si>
  <si>
    <t>誓約書</t>
  </si>
  <si>
    <t>完　納</t>
  </si>
  <si>
    <t>滞　納</t>
  </si>
  <si>
    <t>税務課</t>
  </si>
  <si>
    <t>備　　　　考</t>
  </si>
  <si>
    <t>総括主幹</t>
  </si>
  <si>
    <t>グループ員</t>
  </si>
  <si>
    <t>　作成前には、建設グループに問い合わせ願います。</t>
  </si>
  <si>
    <t>新冠町建設水道課　建設グループ</t>
  </si>
  <si>
    <t>TEL：０１４６－４７－２５１９（直通）</t>
  </si>
  <si>
    <t>）</t>
  </si>
  <si>
    <t>　建設グループ</t>
  </si>
  <si>
    <t>90L 100-150</t>
  </si>
  <si>
    <t>90Y 100-150</t>
  </si>
  <si>
    <t>90YS 100-150</t>
  </si>
  <si>
    <t>45L 100-150</t>
  </si>
  <si>
    <t>45YS 100-150</t>
  </si>
  <si>
    <t>WLS 100-150</t>
  </si>
  <si>
    <t>UT75 100-75</t>
  </si>
  <si>
    <t>UT100 100-150</t>
  </si>
  <si>
    <t>UTK75 100-150</t>
  </si>
  <si>
    <t>UTK100 100-150</t>
  </si>
  <si>
    <t>DR 100-150</t>
  </si>
  <si>
    <t>第４号様式（第６条関係）</t>
  </si>
  <si>
    <t>排水設備等工事完了届</t>
  </si>
  <si>
    <t>　届出者</t>
  </si>
  <si>
    <t>住　所</t>
  </si>
  <si>
    <t>氏　名</t>
  </si>
  <si>
    <t>下記のとおり排水設備工事が完了したので届出します。</t>
  </si>
  <si>
    <t>確認年月日及び番号</t>
  </si>
  <si>
    <t>－</t>
  </si>
  <si>
    <t>排水設備　使用者
（ｱﾊﾟｰﾄ等２戸以上の
場合は別紙に記入）</t>
  </si>
  <si>
    <t>着工</t>
  </si>
  <si>
    <t>完了</t>
  </si>
  <si>
    <t>施工期間</t>
  </si>
  <si>
    <t>完了届入力表</t>
  </si>
  <si>
    <t>確認年月日</t>
  </si>
  <si>
    <t>-</t>
  </si>
  <si>
    <t>工事の種類</t>
  </si>
  <si>
    <t>排水設備指定工事店　第</t>
  </si>
  <si>
    <t>会社名</t>
  </si>
  <si>
    <t>排水設備責任技術者　第</t>
  </si>
  <si>
    <t>工事精算額</t>
  </si>
  <si>
    <t>上記の排水設備等工事を検査したことを証します。</t>
  </si>
  <si>
    <t>検査年月日</t>
  </si>
  <si>
    <t>検査職員職氏名</t>
  </si>
  <si>
    <t>検査済証</t>
  </si>
  <si>
    <t>　検査記事</t>
  </si>
  <si>
    <t>　備　考</t>
  </si>
  <si>
    <t>押印により検査済証の発行とみなす。</t>
  </si>
  <si>
    <t>　規則第６条第３項により、検査済印の</t>
  </si>
  <si>
    <t>公共下水道使用開始（再開）届</t>
  </si>
  <si>
    <t>）</t>
  </si>
  <si>
    <t>下記のとおり公共下水道の使用開始（再開）について、届出します。</t>
  </si>
  <si>
    <t>届出区分</t>
  </si>
  <si>
    <t>１．使用開始</t>
  </si>
  <si>
    <t>２．使用再開</t>
  </si>
  <si>
    <t>排水設備等
設置場所</t>
  </si>
  <si>
    <t>使用者
下水道使用料
名義人</t>
  </si>
  <si>
    <t>使用開始日</t>
  </si>
  <si>
    <t>使用開始日</t>
  </si>
  <si>
    <t>汚水の種類</t>
  </si>
  <si>
    <t>使用水の区分</t>
  </si>
  <si>
    <t>　１．一般用　２．公衆浴場用</t>
  </si>
  <si>
    <t>１．水道水２．地下水（量水器有）３．地下水（量水器無）４．兼用</t>
  </si>
  <si>
    <t>業種</t>
  </si>
  <si>
    <t>人数</t>
  </si>
  <si>
    <t>水洗便所</t>
  </si>
  <si>
    <t>浴槽</t>
  </si>
  <si>
    <t>大</t>
  </si>
  <si>
    <t>小</t>
  </si>
  <si>
    <t>兼</t>
  </si>
  <si>
    <t>個</t>
  </si>
  <si>
    <t>汚水排除量
算定基礎
（地下水・
併用の場合）</t>
  </si>
  <si>
    <t>使用開始日
メータ指針</t>
  </si>
  <si>
    <t>水道水</t>
  </si>
  <si>
    <t>（整数単位の指針）</t>
  </si>
  <si>
    <t>計画確認月日</t>
  </si>
  <si>
    <t>排水設備番号</t>
  </si>
  <si>
    <t>量水器番号</t>
  </si>
  <si>
    <t>需要家番号</t>
  </si>
  <si>
    <t>－</t>
  </si>
  <si>
    <t>使用業種</t>
  </si>
  <si>
    <t>一般住宅</t>
  </si>
  <si>
    <t>店舗</t>
  </si>
  <si>
    <t>店舗兼用</t>
  </si>
  <si>
    <t>事務所</t>
  </si>
  <si>
    <t>集会施設</t>
  </si>
  <si>
    <t>工場</t>
  </si>
  <si>
    <t>教育施設</t>
  </si>
  <si>
    <t>その他</t>
  </si>
  <si>
    <t>メータ指針</t>
  </si>
  <si>
    <t>使用開始時</t>
  </si>
  <si>
    <t>ｍ3</t>
  </si>
  <si>
    <r>
      <t>ｍ</t>
    </r>
    <r>
      <rPr>
        <vertAlign val="superscript"/>
        <sz val="10"/>
        <rFont val="ＭＳ 明朝"/>
        <family val="1"/>
      </rPr>
      <t>3</t>
    </r>
  </si>
  <si>
    <t>備考</t>
  </si>
  <si>
    <t>　　必ず入力して下さい。</t>
  </si>
  <si>
    <t>浴槽の数</t>
  </si>
  <si>
    <t>第９号様式（第１０条関係）</t>
  </si>
  <si>
    <t>建設グループ</t>
  </si>
  <si>
    <t>許可</t>
  </si>
  <si>
    <t>新冠町長　鳴　海　　修　司　様</t>
  </si>
  <si>
    <t>新冠町長　　鳴　海　　修　司　　　印</t>
  </si>
  <si>
    <t>新冠町長　　鳴　海　　修　司　　様</t>
  </si>
  <si>
    <t>機械（0.03）</t>
  </si>
  <si>
    <t>印刷はこのボタンで印刷してください。</t>
  </si>
  <si>
    <t>令和</t>
  </si>
  <si>
    <t>令和　　　年　　　月　　　日</t>
  </si>
  <si>
    <t>令和　　年　　月　　日</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</si>
</sst>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quot;　　　　印&quot;"/>
    <numFmt numFmtId="178" formatCode="General&quot;　　　　印&quot;"/>
    <numFmt numFmtId="179" formatCode="0.0_ "/>
    <numFmt numFmtId="180" formatCode="#,##0_ "/>
    <numFmt numFmtId="181" formatCode="0_ "/>
    <numFmt numFmtId="182" formatCode="#,##0_);[Red]\(#,##0\)"/>
    <numFmt numFmtId="183" formatCode="#,##0;&quot;△ &quot;#,##0"/>
    <numFmt numFmtId="184" formatCode="#,##0_ ;[Red]\-#,##0\ "/>
    <numFmt numFmtId="185" formatCode="0.00_ "/>
    <numFmt numFmtId="186" formatCode="&quot;+　&quot;#,##0;[Red]#,##0"/>
    <numFmt numFmtId="187" formatCode="0.00&quot;m&quot;"/>
    <numFmt numFmtId="188" formatCode="&quot;(&quot;@&quot;)&quot;"/>
    <numFmt numFmtId="189" formatCode="@&quot;　　印&quot;"/>
  </numFmts>
  <fonts count="98">
    <font>
      <sz val="11"/>
      <name val="ＭＳ Ｐゴシック"/>
      <family val="3"/>
    </font>
    <font>
      <sz val="10"/>
      <name val="ＭＳ 明朝"/>
      <family val="1"/>
    </font>
    <font>
      <sz val="6"/>
      <name val="ＭＳ 明朝"/>
      <family val="1"/>
    </font>
    <font>
      <sz val="6"/>
      <name val="ＭＳ Ｐゴシック"/>
      <family val="3"/>
    </font>
    <font>
      <b/>
      <sz val="20"/>
      <name val="ＭＳ 明朝"/>
      <family val="1"/>
    </font>
    <font>
      <sz val="18"/>
      <name val="ＭＳ 明朝"/>
      <family val="1"/>
    </font>
    <font>
      <sz val="11"/>
      <name val="ＭＳ 明朝"/>
      <family val="1"/>
    </font>
    <font>
      <sz val="22"/>
      <name val="ＭＳ 明朝"/>
      <family val="1"/>
    </font>
    <font>
      <sz val="8"/>
      <name val="ＭＳ 明朝"/>
      <family val="1"/>
    </font>
    <font>
      <sz val="20"/>
      <name val="ＭＳ 明朝"/>
      <family val="1"/>
    </font>
    <font>
      <b/>
      <sz val="9"/>
      <name val="ＭＳ Ｐゴシック"/>
      <family val="3"/>
    </font>
    <font>
      <sz val="11"/>
      <color indexed="9"/>
      <name val="ＭＳ Ｐゴシック"/>
      <family val="3"/>
    </font>
    <font>
      <b/>
      <sz val="11"/>
      <color indexed="9"/>
      <name val="ＭＳ Ｐゴシック"/>
      <family val="3"/>
    </font>
    <font>
      <b/>
      <sz val="11"/>
      <color indexed="10"/>
      <name val="ＭＳ Ｐゴシック"/>
      <family val="3"/>
    </font>
    <font>
      <sz val="36"/>
      <name val="ＭＳ 明朝"/>
      <family val="1"/>
    </font>
    <font>
      <sz val="12"/>
      <name val="ＭＳ 明朝"/>
      <family val="1"/>
    </font>
    <font>
      <sz val="11"/>
      <color indexed="9"/>
      <name val="ＭＳ ゴシック"/>
      <family val="3"/>
    </font>
    <font>
      <sz val="11"/>
      <name val="ＭＳ ゴシック"/>
      <family val="3"/>
    </font>
    <font>
      <sz val="11"/>
      <color indexed="13"/>
      <name val="ＭＳ ゴシック"/>
      <family val="3"/>
    </font>
    <font>
      <sz val="11"/>
      <color indexed="11"/>
      <name val="ＭＳ ゴシック"/>
      <family val="3"/>
    </font>
    <font>
      <sz val="14"/>
      <name val="ＭＳ 明朝"/>
      <family val="1"/>
    </font>
    <font>
      <sz val="10"/>
      <color indexed="9"/>
      <name val="ＭＳ ゴシック"/>
      <family val="3"/>
    </font>
    <font>
      <sz val="16"/>
      <name val="ＭＳ 明朝"/>
      <family val="1"/>
    </font>
    <font>
      <sz val="11"/>
      <color indexed="56"/>
      <name val="ＭＳ ゴシック"/>
      <family val="3"/>
    </font>
    <font>
      <sz val="13"/>
      <name val="ＭＳ 明朝"/>
      <family val="1"/>
    </font>
    <font>
      <sz val="7"/>
      <name val="ＭＳ 明朝"/>
      <family val="1"/>
    </font>
    <font>
      <vertAlign val="superscript"/>
      <sz val="8"/>
      <name val="ＭＳ 明朝"/>
      <family val="1"/>
    </font>
    <font>
      <sz val="7.5"/>
      <name val="ＭＳ 明朝"/>
      <family val="1"/>
    </font>
    <font>
      <sz val="11"/>
      <color indexed="10"/>
      <name val="ＭＳ 明朝"/>
      <family val="1"/>
    </font>
    <font>
      <sz val="9"/>
      <name val="ＭＳ 明朝"/>
      <family val="1"/>
    </font>
    <font>
      <b/>
      <sz val="16"/>
      <color indexed="9"/>
      <name val="ＭＳ Ｐゴシック"/>
      <family val="3"/>
    </font>
    <font>
      <b/>
      <i/>
      <sz val="24"/>
      <color indexed="20"/>
      <name val="ＭＳ Ｐゴシック"/>
      <family val="3"/>
    </font>
    <font>
      <b/>
      <sz val="14"/>
      <color indexed="10"/>
      <name val="ＭＳ ゴシック"/>
      <family val="3"/>
    </font>
    <font>
      <b/>
      <sz val="11"/>
      <name val="ＭＳ Ｐゴシック"/>
      <family val="3"/>
    </font>
    <font>
      <b/>
      <u val="single"/>
      <sz val="20"/>
      <name val="ＭＳ Ｐゴシック"/>
      <family val="3"/>
    </font>
    <font>
      <b/>
      <sz val="16"/>
      <name val="ＭＳ Ｐゴシック"/>
      <family val="3"/>
    </font>
    <font>
      <b/>
      <sz val="8"/>
      <name val="ＭＳ Ｐゴシック"/>
      <family val="3"/>
    </font>
    <font>
      <sz val="9"/>
      <name val="ＭＳ ゴシック"/>
      <family val="3"/>
    </font>
    <font>
      <sz val="10"/>
      <name val="ＭＳ ゴシック"/>
      <family val="3"/>
    </font>
    <font>
      <b/>
      <sz val="11"/>
      <color indexed="12"/>
      <name val="ＭＳ Ｐゴシック"/>
      <family val="3"/>
    </font>
    <font>
      <sz val="11"/>
      <color indexed="51"/>
      <name val="ＭＳ Ｐゴシック"/>
      <family val="3"/>
    </font>
    <font>
      <sz val="10"/>
      <color indexed="51"/>
      <name val="ＭＳ Ｐゴシック"/>
      <family val="3"/>
    </font>
    <font>
      <b/>
      <sz val="16"/>
      <color indexed="47"/>
      <name val="ＭＳ Ｐゴシック"/>
      <family val="3"/>
    </font>
    <font>
      <b/>
      <sz val="11"/>
      <color indexed="9"/>
      <name val="ＭＳ ゴシック"/>
      <family val="3"/>
    </font>
    <font>
      <sz val="9"/>
      <color indexed="9"/>
      <name val="ＭＳ ゴシック"/>
      <family val="3"/>
    </font>
    <font>
      <sz val="9"/>
      <color indexed="13"/>
      <name val="ＭＳ ゴシック"/>
      <family val="3"/>
    </font>
    <font>
      <b/>
      <u val="single"/>
      <sz val="20"/>
      <color indexed="51"/>
      <name val="ＭＳ ゴシック"/>
      <family val="3"/>
    </font>
    <font>
      <b/>
      <sz val="11"/>
      <color indexed="10"/>
      <name val="ＭＳ ゴシック"/>
      <family val="3"/>
    </font>
    <font>
      <sz val="18"/>
      <color indexed="18"/>
      <name val="ＭＳ ゴシック"/>
      <family val="3"/>
    </font>
    <font>
      <sz val="8"/>
      <color indexed="9"/>
      <name val="ＭＳ ゴシック"/>
      <family val="3"/>
    </font>
    <font>
      <sz val="8"/>
      <color indexed="11"/>
      <name val="ＭＳ ゴシック"/>
      <family val="3"/>
    </font>
    <font>
      <b/>
      <sz val="11"/>
      <color indexed="13"/>
      <name val="ＭＳ ゴシック"/>
      <family val="3"/>
    </font>
    <font>
      <sz val="11"/>
      <color indexed="18"/>
      <name val="ＭＳ ゴシック"/>
      <family val="3"/>
    </font>
    <font>
      <sz val="10"/>
      <color indexed="18"/>
      <name val="ＭＳ ゴシック"/>
      <family val="3"/>
    </font>
    <font>
      <sz val="11"/>
      <color indexed="55"/>
      <name val="ＭＳ 明朝"/>
      <family val="1"/>
    </font>
    <font>
      <sz val="48"/>
      <name val="ＭＳ 明朝"/>
      <family val="1"/>
    </font>
    <font>
      <b/>
      <sz val="12"/>
      <name val="ＭＳ 明朝"/>
      <family val="1"/>
    </font>
    <font>
      <vertAlign val="superscript"/>
      <sz val="10"/>
      <name val="ＭＳ 明朝"/>
      <family val="1"/>
    </font>
    <font>
      <sz val="11"/>
      <color indexed="8"/>
      <name val="ＭＳ 明朝"/>
      <family val="1"/>
    </font>
    <font>
      <sz val="11"/>
      <color indexed="9"/>
      <name val="ＭＳ 明朝"/>
      <family val="1"/>
    </font>
    <font>
      <b/>
      <sz val="18"/>
      <color indexed="56"/>
      <name val="ＭＳ Ｐゴシック"/>
      <family val="3"/>
    </font>
    <font>
      <b/>
      <sz val="11"/>
      <color indexed="9"/>
      <name val="ＭＳ 明朝"/>
      <family val="1"/>
    </font>
    <font>
      <sz val="11"/>
      <color indexed="60"/>
      <name val="ＭＳ 明朝"/>
      <family val="1"/>
    </font>
    <font>
      <sz val="11"/>
      <color indexed="52"/>
      <name val="ＭＳ 明朝"/>
      <family val="1"/>
    </font>
    <font>
      <sz val="11"/>
      <color indexed="20"/>
      <name val="ＭＳ 明朝"/>
      <family val="1"/>
    </font>
    <font>
      <b/>
      <sz val="11"/>
      <color indexed="52"/>
      <name val="ＭＳ 明朝"/>
      <family val="1"/>
    </font>
    <font>
      <b/>
      <sz val="15"/>
      <color indexed="56"/>
      <name val="ＭＳ 明朝"/>
      <family val="1"/>
    </font>
    <font>
      <b/>
      <sz val="13"/>
      <color indexed="56"/>
      <name val="ＭＳ 明朝"/>
      <family val="1"/>
    </font>
    <font>
      <b/>
      <sz val="11"/>
      <color indexed="56"/>
      <name val="ＭＳ 明朝"/>
      <family val="1"/>
    </font>
    <font>
      <b/>
      <sz val="11"/>
      <color indexed="8"/>
      <name val="ＭＳ 明朝"/>
      <family val="1"/>
    </font>
    <font>
      <b/>
      <sz val="11"/>
      <color indexed="63"/>
      <name val="ＭＳ 明朝"/>
      <family val="1"/>
    </font>
    <font>
      <i/>
      <sz val="11"/>
      <color indexed="23"/>
      <name val="ＭＳ 明朝"/>
      <family val="1"/>
    </font>
    <font>
      <sz val="11"/>
      <color indexed="62"/>
      <name val="ＭＳ 明朝"/>
      <family val="1"/>
    </font>
    <font>
      <sz val="11"/>
      <color indexed="17"/>
      <name val="ＭＳ 明朝"/>
      <family val="1"/>
    </font>
    <font>
      <sz val="11"/>
      <color indexed="10"/>
      <name val="ＭＳ Ｐゴシック"/>
      <family val="3"/>
    </font>
    <font>
      <b/>
      <sz val="18"/>
      <color indexed="9"/>
      <name val="ＭＳ Ｐゴシック"/>
      <family val="3"/>
    </font>
    <font>
      <b/>
      <sz val="11"/>
      <color indexed="20"/>
      <name val="ＭＳ Ｐゴシック"/>
      <family val="3"/>
    </font>
    <font>
      <sz val="10"/>
      <color indexed="8"/>
      <name val="ＭＳ 明朝"/>
      <family val="1"/>
    </font>
    <font>
      <sz val="8"/>
      <color indexed="8"/>
      <name val="ＭＳ Ｐ明朝"/>
      <family val="1"/>
    </font>
    <font>
      <sz val="100"/>
      <color indexed="10"/>
      <name val="ＭＳ Ｐゴシック"/>
      <family val="3"/>
    </font>
    <font>
      <sz val="11"/>
      <color theme="1"/>
      <name val="ＭＳ 明朝"/>
      <family val="1"/>
    </font>
    <font>
      <sz val="11"/>
      <color theme="0"/>
      <name val="ＭＳ 明朝"/>
      <family val="1"/>
    </font>
    <font>
      <b/>
      <sz val="18"/>
      <color theme="3"/>
      <name val="Cambria"/>
      <family val="3"/>
    </font>
    <font>
      <b/>
      <sz val="11"/>
      <color theme="0"/>
      <name val="ＭＳ 明朝"/>
      <family val="1"/>
    </font>
    <font>
      <sz val="11"/>
      <color rgb="FF9C6500"/>
      <name val="ＭＳ 明朝"/>
      <family val="1"/>
    </font>
    <font>
      <sz val="11"/>
      <color rgb="FFFA7D00"/>
      <name val="ＭＳ 明朝"/>
      <family val="1"/>
    </font>
    <font>
      <sz val="11"/>
      <color rgb="FF9C0006"/>
      <name val="ＭＳ 明朝"/>
      <family val="1"/>
    </font>
    <font>
      <b/>
      <sz val="11"/>
      <color rgb="FFFA7D00"/>
      <name val="ＭＳ 明朝"/>
      <family val="1"/>
    </font>
    <font>
      <sz val="11"/>
      <color rgb="FFFF0000"/>
      <name val="ＭＳ 明朝"/>
      <family val="1"/>
    </font>
    <font>
      <b/>
      <sz val="15"/>
      <color theme="3"/>
      <name val="ＭＳ 明朝"/>
      <family val="1"/>
    </font>
    <font>
      <b/>
      <sz val="13"/>
      <color theme="3"/>
      <name val="ＭＳ 明朝"/>
      <family val="1"/>
    </font>
    <font>
      <b/>
      <sz val="11"/>
      <color theme="3"/>
      <name val="ＭＳ 明朝"/>
      <family val="1"/>
    </font>
    <font>
      <b/>
      <sz val="11"/>
      <color theme="1"/>
      <name val="ＭＳ 明朝"/>
      <family val="1"/>
    </font>
    <font>
      <b/>
      <sz val="11"/>
      <color rgb="FF3F3F3F"/>
      <name val="ＭＳ 明朝"/>
      <family val="1"/>
    </font>
    <font>
      <i/>
      <sz val="11"/>
      <color rgb="FF7F7F7F"/>
      <name val="ＭＳ 明朝"/>
      <family val="1"/>
    </font>
    <font>
      <sz val="11"/>
      <color rgb="FF3F3F76"/>
      <name val="ＭＳ 明朝"/>
      <family val="1"/>
    </font>
    <font>
      <sz val="11"/>
      <color rgb="FF006100"/>
      <name val="ＭＳ 明朝"/>
      <family val="1"/>
    </font>
    <font>
      <sz val="11"/>
      <color rgb="FFFF0000"/>
      <name val="ＭＳ Ｐゴシック"/>
      <family val="3"/>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8"/>
        <bgColor indexed="64"/>
      </patternFill>
    </fill>
    <fill>
      <patternFill patternType="solid">
        <fgColor indexed="18"/>
        <bgColor indexed="64"/>
      </patternFill>
    </fill>
    <fill>
      <patternFill patternType="solid">
        <fgColor indexed="13"/>
        <bgColor indexed="64"/>
      </patternFill>
    </fill>
  </fills>
  <borders count="11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hair"/>
    </border>
    <border>
      <left>
        <color indexed="63"/>
      </left>
      <right style="hair"/>
      <top style="thin"/>
      <bottom style="hair"/>
    </border>
    <border>
      <left>
        <color indexed="63"/>
      </left>
      <right>
        <color indexed="63"/>
      </right>
      <top style="hair"/>
      <bottom style="hair"/>
    </border>
    <border>
      <left>
        <color indexed="63"/>
      </left>
      <right style="hair"/>
      <top style="hair"/>
      <bottom style="hair"/>
    </border>
    <border>
      <left style="hair"/>
      <right>
        <color indexed="63"/>
      </right>
      <top style="hair"/>
      <bottom style="hair"/>
    </border>
    <border>
      <left>
        <color indexed="63"/>
      </left>
      <right>
        <color indexed="63"/>
      </right>
      <top>
        <color indexed="63"/>
      </top>
      <bottom style="hair"/>
    </border>
    <border>
      <left style="thin"/>
      <right>
        <color indexed="63"/>
      </right>
      <top>
        <color indexed="63"/>
      </top>
      <bottom>
        <color indexed="63"/>
      </bottom>
    </border>
    <border>
      <left>
        <color indexed="63"/>
      </left>
      <right>
        <color indexed="63"/>
      </right>
      <top style="hair"/>
      <bottom>
        <color indexed="63"/>
      </bottom>
    </border>
    <border>
      <left>
        <color indexed="63"/>
      </left>
      <right style="hair"/>
      <top style="hair"/>
      <bottom>
        <color indexed="63"/>
      </bottom>
    </border>
    <border>
      <left style="hair"/>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hair"/>
    </border>
    <border>
      <left style="hair"/>
      <right>
        <color indexed="63"/>
      </right>
      <top>
        <color indexed="63"/>
      </top>
      <bottom style="hair"/>
    </border>
    <border>
      <left>
        <color indexed="63"/>
      </left>
      <right style="thin"/>
      <top>
        <color indexed="63"/>
      </top>
      <bottom style="hair"/>
    </border>
    <border>
      <left>
        <color indexed="63"/>
      </left>
      <right style="thin"/>
      <top style="hair"/>
      <bottom style="hair"/>
    </border>
    <border>
      <left>
        <color indexed="63"/>
      </left>
      <right style="hair"/>
      <top>
        <color indexed="63"/>
      </top>
      <bottom style="hair"/>
    </border>
    <border>
      <left>
        <color indexed="63"/>
      </left>
      <right style="hair"/>
      <top>
        <color indexed="63"/>
      </top>
      <bottom>
        <color indexed="63"/>
      </bottom>
    </border>
    <border>
      <left style="hair"/>
      <right>
        <color indexed="63"/>
      </right>
      <top style="hair"/>
      <bottom>
        <color indexed="63"/>
      </bottom>
    </border>
    <border>
      <left>
        <color indexed="63"/>
      </left>
      <right style="thin"/>
      <top style="hair"/>
      <bottom>
        <color indexed="63"/>
      </bottom>
    </border>
    <border>
      <left style="hair"/>
      <right>
        <color indexed="63"/>
      </right>
      <top>
        <color indexed="63"/>
      </top>
      <bottom style="thin"/>
    </border>
    <border>
      <left>
        <color indexed="63"/>
      </left>
      <right>
        <color indexed="63"/>
      </right>
      <top>
        <color indexed="63"/>
      </top>
      <bottom style="thin"/>
    </border>
    <border>
      <left>
        <color indexed="63"/>
      </left>
      <right style="hair"/>
      <top>
        <color indexed="63"/>
      </top>
      <bottom style="thin"/>
    </border>
    <border>
      <left style="hair"/>
      <right>
        <color indexed="63"/>
      </right>
      <top style="thin"/>
      <bottom style="hair"/>
    </border>
    <border>
      <left>
        <color indexed="63"/>
      </left>
      <right>
        <color indexed="63"/>
      </right>
      <top style="thin"/>
      <bottom>
        <color indexed="63"/>
      </bottom>
    </border>
    <border>
      <left>
        <color indexed="63"/>
      </left>
      <right style="hair"/>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style="thin"/>
    </border>
    <border>
      <left style="thick">
        <color indexed="18"/>
      </left>
      <right style="thick">
        <color indexed="18"/>
      </right>
      <top style="thick">
        <color indexed="18"/>
      </top>
      <bottom style="thick">
        <color indexed="18"/>
      </bottom>
    </border>
    <border>
      <left style="thick">
        <color indexed="18"/>
      </left>
      <right>
        <color indexed="63"/>
      </right>
      <top style="thick">
        <color indexed="18"/>
      </top>
      <bottom style="thick">
        <color indexed="18"/>
      </bottom>
    </border>
    <border>
      <left>
        <color indexed="63"/>
      </left>
      <right style="thick">
        <color indexed="18"/>
      </right>
      <top style="thick">
        <color indexed="18"/>
      </top>
      <bottom style="thick">
        <color indexed="18"/>
      </bottom>
    </border>
    <border>
      <left style="thick">
        <color indexed="18"/>
      </left>
      <right style="thick">
        <color indexed="18"/>
      </right>
      <top style="thick">
        <color indexed="18"/>
      </top>
      <bottom>
        <color indexed="63"/>
      </bottom>
    </border>
    <border>
      <left style="thick">
        <color indexed="18"/>
      </left>
      <right style="thick">
        <color indexed="18"/>
      </right>
      <top>
        <color indexed="63"/>
      </top>
      <bottom style="thick">
        <color indexed="18"/>
      </bottom>
    </border>
    <border>
      <left>
        <color indexed="63"/>
      </left>
      <right>
        <color indexed="63"/>
      </right>
      <top style="thick">
        <color indexed="18"/>
      </top>
      <bottom style="thick">
        <color indexed="18"/>
      </bottom>
    </border>
    <border>
      <left style="thick">
        <color indexed="18"/>
      </left>
      <right style="thick">
        <color indexed="18"/>
      </right>
      <top>
        <color indexed="63"/>
      </top>
      <bottom>
        <color indexed="63"/>
      </bottom>
    </border>
    <border>
      <left style="hair"/>
      <right style="hair"/>
      <top style="hair"/>
      <bottom style="hair"/>
    </border>
    <border>
      <left style="hair"/>
      <right style="thin"/>
      <top style="hair"/>
      <bottom style="hair"/>
    </border>
    <border>
      <left style="hair"/>
      <right style="hair"/>
      <top style="hair"/>
      <bottom>
        <color indexed="63"/>
      </bottom>
    </border>
    <border>
      <left style="hair"/>
      <right>
        <color indexed="63"/>
      </right>
      <top style="thin"/>
      <bottom>
        <color indexed="63"/>
      </bottom>
    </border>
    <border>
      <left>
        <color indexed="63"/>
      </left>
      <right>
        <color indexed="63"/>
      </right>
      <top style="hair"/>
      <bottom style="thin"/>
    </border>
    <border>
      <left>
        <color indexed="63"/>
      </left>
      <right>
        <color indexed="63"/>
      </right>
      <top>
        <color indexed="63"/>
      </top>
      <bottom style="dashDotDot"/>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medium"/>
      <top style="thin"/>
      <bottom>
        <color indexed="63"/>
      </bottom>
    </border>
    <border>
      <left>
        <color indexed="63"/>
      </left>
      <right style="medium"/>
      <top>
        <color indexed="63"/>
      </top>
      <bottom style="thin"/>
    </border>
    <border>
      <left style="medium"/>
      <right>
        <color indexed="63"/>
      </right>
      <top style="thin"/>
      <bottom>
        <color indexed="63"/>
      </bottom>
    </border>
    <border>
      <left style="medium"/>
      <right>
        <color indexed="63"/>
      </right>
      <top>
        <color indexed="63"/>
      </top>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color indexed="63"/>
      </left>
      <right style="medium"/>
      <top>
        <color indexed="63"/>
      </top>
      <bottom style="medium"/>
    </border>
    <border>
      <left>
        <color indexed="63"/>
      </left>
      <right style="medium"/>
      <top style="thin"/>
      <bottom style="thin"/>
    </border>
    <border>
      <left style="thin"/>
      <right style="hair"/>
      <top style="thin"/>
      <bottom>
        <color indexed="63"/>
      </bottom>
    </border>
    <border>
      <left style="thin"/>
      <right style="hair"/>
      <top>
        <color indexed="63"/>
      </top>
      <bottom>
        <color indexed="63"/>
      </bottom>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color indexed="63"/>
      </right>
      <top style="hair"/>
      <bottom>
        <color indexed="63"/>
      </bottom>
    </border>
    <border>
      <left style="thin"/>
      <right>
        <color indexed="63"/>
      </right>
      <top style="hair"/>
      <bottom style="hair"/>
    </border>
    <border>
      <left style="hair"/>
      <right style="thin"/>
      <top style="hair"/>
      <bottom>
        <color indexed="63"/>
      </bottom>
    </border>
    <border>
      <left style="hair"/>
      <right style="hair"/>
      <top>
        <color indexed="63"/>
      </top>
      <bottom>
        <color indexed="63"/>
      </bottom>
    </border>
    <border>
      <left style="hair"/>
      <right style="thin"/>
      <top>
        <color indexed="63"/>
      </top>
      <bottom>
        <color indexed="63"/>
      </bottom>
    </border>
    <border>
      <left style="hair"/>
      <right style="hair"/>
      <top>
        <color indexed="63"/>
      </top>
      <bottom style="thin"/>
    </border>
    <border>
      <left style="hair"/>
      <right style="thin"/>
      <top>
        <color indexed="63"/>
      </top>
      <bottom style="thin"/>
    </border>
    <border>
      <left style="hair"/>
      <right style="hair"/>
      <top style="thin"/>
      <bottom>
        <color indexed="63"/>
      </bottom>
    </border>
    <border>
      <left style="thin"/>
      <right>
        <color indexed="63"/>
      </right>
      <top style="hair"/>
      <bottom style="thin"/>
    </border>
    <border>
      <left>
        <color indexed="63"/>
      </left>
      <right style="thin"/>
      <top style="hair"/>
      <bottom style="thin"/>
    </border>
    <border>
      <left style="thick">
        <color indexed="8"/>
      </left>
      <right>
        <color indexed="63"/>
      </right>
      <top style="thick">
        <color indexed="8"/>
      </top>
      <bottom style="thick">
        <color indexed="8"/>
      </bottom>
    </border>
    <border>
      <left>
        <color indexed="63"/>
      </left>
      <right>
        <color indexed="63"/>
      </right>
      <top style="thick">
        <color indexed="8"/>
      </top>
      <bottom style="thick">
        <color indexed="8"/>
      </bottom>
    </border>
    <border>
      <left>
        <color indexed="63"/>
      </left>
      <right style="thick">
        <color indexed="8"/>
      </right>
      <top style="thick">
        <color indexed="8"/>
      </top>
      <bottom style="thick">
        <color indexed="8"/>
      </bottom>
    </border>
    <border>
      <left style="thick">
        <color indexed="15"/>
      </left>
      <right>
        <color indexed="63"/>
      </right>
      <top style="thick">
        <color indexed="15"/>
      </top>
      <bottom>
        <color indexed="63"/>
      </bottom>
    </border>
    <border>
      <left>
        <color indexed="63"/>
      </left>
      <right>
        <color indexed="63"/>
      </right>
      <top style="thick">
        <color indexed="15"/>
      </top>
      <bottom>
        <color indexed="63"/>
      </bottom>
    </border>
    <border>
      <left>
        <color indexed="63"/>
      </left>
      <right style="thick">
        <color indexed="15"/>
      </right>
      <top style="thick">
        <color indexed="15"/>
      </top>
      <bottom>
        <color indexed="63"/>
      </bottom>
    </border>
    <border>
      <left style="thick">
        <color indexed="15"/>
      </left>
      <right>
        <color indexed="63"/>
      </right>
      <top>
        <color indexed="63"/>
      </top>
      <bottom style="thick">
        <color indexed="15"/>
      </bottom>
    </border>
    <border>
      <left>
        <color indexed="63"/>
      </left>
      <right>
        <color indexed="63"/>
      </right>
      <top>
        <color indexed="63"/>
      </top>
      <bottom style="thick">
        <color indexed="15"/>
      </bottom>
    </border>
    <border>
      <left>
        <color indexed="63"/>
      </left>
      <right style="thick">
        <color indexed="15"/>
      </right>
      <top>
        <color indexed="63"/>
      </top>
      <bottom style="thick">
        <color indexed="15"/>
      </bottom>
    </border>
    <border>
      <left>
        <color indexed="63"/>
      </left>
      <right style="thin"/>
      <top style="thin"/>
      <bottom style="hair"/>
    </border>
    <border>
      <left style="thin"/>
      <right style="hair"/>
      <top style="thin"/>
      <bottom style="hair"/>
    </border>
    <border>
      <left style="hair"/>
      <right style="hair"/>
      <top style="thin"/>
      <bottom style="hair"/>
    </border>
    <border>
      <left style="thin"/>
      <right style="hair"/>
      <top style="hair"/>
      <bottom style="hair"/>
    </border>
    <border>
      <left style="thin"/>
      <right style="hair"/>
      <top style="hair"/>
      <bottom style="thin"/>
    </border>
    <border>
      <left style="hair"/>
      <right style="hair"/>
      <top style="hair"/>
      <bottom style="thin"/>
    </border>
    <border>
      <left style="thin"/>
      <right>
        <color indexed="63"/>
      </right>
      <top style="thin"/>
      <bottom style="hair"/>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medium"/>
      <right>
        <color indexed="63"/>
      </right>
      <top style="thin"/>
      <bottom style="thin"/>
    </border>
    <border>
      <left style="medium"/>
      <right style="thin"/>
      <top style="thin"/>
      <bottom style="thin"/>
    </border>
    <border>
      <left style="medium"/>
      <right>
        <color indexed="63"/>
      </right>
      <top style="medium"/>
      <bottom style="thin"/>
    </border>
    <border>
      <left>
        <color indexed="63"/>
      </left>
      <right style="thin"/>
      <top style="medium"/>
      <bottom style="thin"/>
    </border>
    <border>
      <left style="medium"/>
      <right style="thin"/>
      <top style="medium"/>
      <bottom style="thin"/>
    </border>
    <border>
      <left style="thin"/>
      <right style="thin"/>
      <top style="medium"/>
      <bottom style="thin"/>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0" fillId="2" borderId="0" applyNumberFormat="0" applyBorder="0" applyAlignment="0" applyProtection="0"/>
    <xf numFmtId="0" fontId="80" fillId="3" borderId="0" applyNumberFormat="0" applyBorder="0" applyAlignment="0" applyProtection="0"/>
    <xf numFmtId="0" fontId="80" fillId="4" borderId="0" applyNumberFormat="0" applyBorder="0" applyAlignment="0" applyProtection="0"/>
    <xf numFmtId="0" fontId="80" fillId="5" borderId="0" applyNumberFormat="0" applyBorder="0" applyAlignment="0" applyProtection="0"/>
    <xf numFmtId="0" fontId="80" fillId="6" borderId="0" applyNumberFormat="0" applyBorder="0" applyAlignment="0" applyProtection="0"/>
    <xf numFmtId="0" fontId="80" fillId="7" borderId="0" applyNumberFormat="0" applyBorder="0" applyAlignment="0" applyProtection="0"/>
    <xf numFmtId="0" fontId="80" fillId="8" borderId="0" applyNumberFormat="0" applyBorder="0" applyAlignment="0" applyProtection="0"/>
    <xf numFmtId="0" fontId="80" fillId="9" borderId="0" applyNumberFormat="0" applyBorder="0" applyAlignment="0" applyProtection="0"/>
    <xf numFmtId="0" fontId="80" fillId="10" borderId="0" applyNumberFormat="0" applyBorder="0" applyAlignment="0" applyProtection="0"/>
    <xf numFmtId="0" fontId="80" fillId="11" borderId="0" applyNumberFormat="0" applyBorder="0" applyAlignment="0" applyProtection="0"/>
    <xf numFmtId="0" fontId="80" fillId="12" borderId="0" applyNumberFormat="0" applyBorder="0" applyAlignment="0" applyProtection="0"/>
    <xf numFmtId="0" fontId="80" fillId="13" borderId="0" applyNumberFormat="0" applyBorder="0" applyAlignment="0" applyProtection="0"/>
    <xf numFmtId="0" fontId="81" fillId="14" borderId="0" applyNumberFormat="0" applyBorder="0" applyAlignment="0" applyProtection="0"/>
    <xf numFmtId="0" fontId="81" fillId="15" borderId="0" applyNumberFormat="0" applyBorder="0" applyAlignment="0" applyProtection="0"/>
    <xf numFmtId="0" fontId="81" fillId="10" borderId="0" applyNumberFormat="0" applyBorder="0" applyAlignment="0" applyProtection="0"/>
    <xf numFmtId="0" fontId="81" fillId="16" borderId="0" applyNumberFormat="0" applyBorder="0" applyAlignment="0" applyProtection="0"/>
    <xf numFmtId="0" fontId="81" fillId="17" borderId="0" applyNumberFormat="0" applyBorder="0" applyAlignment="0" applyProtection="0"/>
    <xf numFmtId="0" fontId="81" fillId="18" borderId="0" applyNumberFormat="0" applyBorder="0" applyAlignment="0" applyProtection="0"/>
    <xf numFmtId="0" fontId="81" fillId="19" borderId="0" applyNumberFormat="0" applyBorder="0" applyAlignment="0" applyProtection="0"/>
    <xf numFmtId="0" fontId="81" fillId="20" borderId="0" applyNumberFormat="0" applyBorder="0" applyAlignment="0" applyProtection="0"/>
    <xf numFmtId="0" fontId="81" fillId="21" borderId="0" applyNumberFormat="0" applyBorder="0" applyAlignment="0" applyProtection="0"/>
    <xf numFmtId="0" fontId="81" fillId="22" borderId="0" applyNumberFormat="0" applyBorder="0" applyAlignment="0" applyProtection="0"/>
    <xf numFmtId="0" fontId="81" fillId="23" borderId="0" applyNumberFormat="0" applyBorder="0" applyAlignment="0" applyProtection="0"/>
    <xf numFmtId="0" fontId="81" fillId="24" borderId="0" applyNumberFormat="0" applyBorder="0" applyAlignment="0" applyProtection="0"/>
    <xf numFmtId="0" fontId="82" fillId="0" borderId="0" applyNumberFormat="0" applyFill="0" applyBorder="0" applyAlignment="0" applyProtection="0"/>
    <xf numFmtId="0" fontId="83" fillId="25" borderId="1" applyNumberFormat="0" applyAlignment="0" applyProtection="0"/>
    <xf numFmtId="0" fontId="84" fillId="26" borderId="0" applyNumberFormat="0" applyBorder="0" applyAlignment="0" applyProtection="0"/>
    <xf numFmtId="9" fontId="0" fillId="0" borderId="0" applyFont="0" applyFill="0" applyBorder="0" applyAlignment="0" applyProtection="0"/>
    <xf numFmtId="0" fontId="0" fillId="27" borderId="2" applyNumberFormat="0" applyFont="0" applyAlignment="0" applyProtection="0"/>
    <xf numFmtId="0" fontId="85" fillId="0" borderId="3" applyNumberFormat="0" applyFill="0" applyAlignment="0" applyProtection="0"/>
    <xf numFmtId="0" fontId="86" fillId="28" borderId="0" applyNumberFormat="0" applyBorder="0" applyAlignment="0" applyProtection="0"/>
    <xf numFmtId="0" fontId="87" fillId="29" borderId="4" applyNumberFormat="0" applyAlignment="0" applyProtection="0"/>
    <xf numFmtId="0" fontId="8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89" fillId="0" borderId="5" applyNumberFormat="0" applyFill="0" applyAlignment="0" applyProtection="0"/>
    <xf numFmtId="0" fontId="90" fillId="0" borderId="6" applyNumberFormat="0" applyFill="0" applyAlignment="0" applyProtection="0"/>
    <xf numFmtId="0" fontId="91" fillId="0" borderId="7" applyNumberFormat="0" applyFill="0" applyAlignment="0" applyProtection="0"/>
    <xf numFmtId="0" fontId="91" fillId="0" borderId="0" applyNumberFormat="0" applyFill="0" applyBorder="0" applyAlignment="0" applyProtection="0"/>
    <xf numFmtId="0" fontId="92" fillId="0" borderId="8" applyNumberFormat="0" applyFill="0" applyAlignment="0" applyProtection="0"/>
    <xf numFmtId="0" fontId="93" fillId="29" borderId="9" applyNumberFormat="0" applyAlignment="0" applyProtection="0"/>
    <xf numFmtId="0" fontId="9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95" fillId="30" borderId="4" applyNumberFormat="0" applyAlignment="0" applyProtection="0"/>
    <xf numFmtId="0" fontId="0" fillId="0" borderId="0">
      <alignment/>
      <protection/>
    </xf>
    <xf numFmtId="0" fontId="96" fillId="31" borderId="0" applyNumberFormat="0" applyBorder="0" applyAlignment="0" applyProtection="0"/>
  </cellStyleXfs>
  <cellXfs count="840">
    <xf numFmtId="0" fontId="0" fillId="0" borderId="0" xfId="0" applyAlignment="1">
      <alignment vertical="center"/>
    </xf>
    <xf numFmtId="0" fontId="2" fillId="32" borderId="0" xfId="0" applyFont="1" applyFill="1" applyAlignment="1">
      <alignment vertical="center"/>
    </xf>
    <xf numFmtId="0" fontId="1" fillId="32" borderId="0" xfId="0" applyFont="1" applyFill="1" applyAlignment="1">
      <alignment vertical="center"/>
    </xf>
    <xf numFmtId="0" fontId="1" fillId="32" borderId="10" xfId="0" applyFont="1" applyFill="1" applyBorder="1" applyAlignment="1">
      <alignment vertical="center"/>
    </xf>
    <xf numFmtId="0" fontId="1" fillId="32" borderId="10" xfId="0" applyFont="1" applyFill="1" applyBorder="1" applyAlignment="1">
      <alignment vertical="center"/>
    </xf>
    <xf numFmtId="0" fontId="1" fillId="32" borderId="11" xfId="0" applyFont="1" applyFill="1" applyBorder="1" applyAlignment="1">
      <alignment vertical="center"/>
    </xf>
    <xf numFmtId="0" fontId="1" fillId="32" borderId="12" xfId="0" applyFont="1" applyFill="1" applyBorder="1" applyAlignment="1">
      <alignment horizontal="center" vertical="center"/>
    </xf>
    <xf numFmtId="0" fontId="1" fillId="32" borderId="12" xfId="0" applyFont="1" applyFill="1" applyBorder="1" applyAlignment="1">
      <alignment vertical="center"/>
    </xf>
    <xf numFmtId="0" fontId="1" fillId="32" borderId="13" xfId="0" applyFont="1" applyFill="1" applyBorder="1" applyAlignment="1">
      <alignment vertical="center"/>
    </xf>
    <xf numFmtId="0" fontId="1" fillId="32" borderId="14" xfId="0" applyFont="1" applyFill="1" applyBorder="1" applyAlignment="1">
      <alignment vertical="center"/>
    </xf>
    <xf numFmtId="0" fontId="1" fillId="32" borderId="15" xfId="0" applyFont="1" applyFill="1" applyBorder="1" applyAlignment="1">
      <alignment vertical="center"/>
    </xf>
    <xf numFmtId="0" fontId="1" fillId="32" borderId="16" xfId="0" applyFont="1" applyFill="1" applyBorder="1" applyAlignment="1">
      <alignment vertical="center"/>
    </xf>
    <xf numFmtId="0" fontId="1" fillId="32" borderId="0" xfId="0" applyFont="1" applyFill="1" applyBorder="1" applyAlignment="1">
      <alignment vertical="center"/>
    </xf>
    <xf numFmtId="0" fontId="1" fillId="32" borderId="17" xfId="0" applyFont="1" applyFill="1" applyBorder="1" applyAlignment="1">
      <alignment vertical="center"/>
    </xf>
    <xf numFmtId="0" fontId="1" fillId="32" borderId="18" xfId="0" applyFont="1" applyFill="1" applyBorder="1" applyAlignment="1">
      <alignment vertical="center"/>
    </xf>
    <xf numFmtId="0" fontId="1" fillId="32" borderId="19" xfId="0" applyFont="1" applyFill="1" applyBorder="1" applyAlignment="1">
      <alignment vertical="center"/>
    </xf>
    <xf numFmtId="0" fontId="1" fillId="32" borderId="0" xfId="0" applyFont="1" applyFill="1" applyBorder="1" applyAlignment="1">
      <alignment/>
    </xf>
    <xf numFmtId="0" fontId="1" fillId="32" borderId="20" xfId="0" applyFont="1" applyFill="1" applyBorder="1" applyAlignment="1">
      <alignment vertical="center"/>
    </xf>
    <xf numFmtId="0" fontId="1" fillId="32" borderId="0" xfId="0" applyFont="1" applyFill="1" applyBorder="1" applyAlignment="1">
      <alignment horizontal="center" vertical="center"/>
    </xf>
    <xf numFmtId="0" fontId="1" fillId="32" borderId="21" xfId="0" applyFont="1" applyFill="1" applyBorder="1" applyAlignment="1">
      <alignment vertical="center"/>
    </xf>
    <xf numFmtId="0" fontId="1" fillId="32" borderId="15" xfId="0" applyFont="1" applyFill="1" applyBorder="1" applyAlignment="1">
      <alignment vertical="center"/>
    </xf>
    <xf numFmtId="0" fontId="1" fillId="32" borderId="22" xfId="0" applyFont="1" applyFill="1" applyBorder="1" applyAlignment="1">
      <alignment vertical="center"/>
    </xf>
    <xf numFmtId="0" fontId="1" fillId="32" borderId="23" xfId="0" applyFont="1" applyFill="1" applyBorder="1" applyAlignment="1">
      <alignment vertical="center"/>
    </xf>
    <xf numFmtId="0" fontId="1" fillId="32" borderId="14" xfId="0" applyFont="1" applyFill="1" applyBorder="1" applyAlignment="1">
      <alignment vertical="center"/>
    </xf>
    <xf numFmtId="0" fontId="9" fillId="32" borderId="12" xfId="0" applyFont="1" applyFill="1" applyBorder="1" applyAlignment="1">
      <alignment horizontal="right" vertical="center"/>
    </xf>
    <xf numFmtId="0" fontId="1" fillId="32" borderId="12" xfId="0" applyFont="1" applyFill="1" applyBorder="1" applyAlignment="1">
      <alignment vertical="center"/>
    </xf>
    <xf numFmtId="0" fontId="9" fillId="32" borderId="12" xfId="0" applyFont="1" applyFill="1" applyBorder="1" applyAlignment="1">
      <alignment horizontal="center" vertical="center"/>
    </xf>
    <xf numFmtId="0" fontId="1" fillId="32" borderId="24" xfId="0" applyFont="1" applyFill="1" applyBorder="1" applyAlignment="1">
      <alignment vertical="center"/>
    </xf>
    <xf numFmtId="0" fontId="1" fillId="32" borderId="21" xfId="0" applyFont="1" applyFill="1" applyBorder="1" applyAlignment="1" quotePrefix="1">
      <alignment horizontal="right" vertical="center"/>
    </xf>
    <xf numFmtId="0" fontId="1" fillId="32" borderId="15" xfId="0" applyFont="1" applyFill="1" applyBorder="1" applyAlignment="1">
      <alignment horizontal="right" vertical="center"/>
    </xf>
    <xf numFmtId="0" fontId="1" fillId="32" borderId="15" xfId="0" applyFont="1" applyFill="1" applyBorder="1" applyAlignment="1">
      <alignment horizontal="distributed" vertical="center"/>
    </xf>
    <xf numFmtId="0" fontId="1" fillId="32" borderId="25" xfId="0" applyFont="1" applyFill="1" applyBorder="1" applyAlignment="1">
      <alignment vertical="center"/>
    </xf>
    <xf numFmtId="0" fontId="1" fillId="32" borderId="16" xfId="0" applyFont="1" applyFill="1" applyBorder="1" applyAlignment="1" quotePrefix="1">
      <alignment horizontal="right" vertical="center"/>
    </xf>
    <xf numFmtId="0" fontId="1" fillId="32" borderId="0" xfId="0" applyFont="1" applyFill="1" applyBorder="1" applyAlignment="1">
      <alignment horizontal="right" vertical="center"/>
    </xf>
    <xf numFmtId="0" fontId="1" fillId="32" borderId="0" xfId="0" applyFont="1" applyFill="1" applyBorder="1" applyAlignment="1">
      <alignment horizontal="distributed" vertical="center"/>
    </xf>
    <xf numFmtId="0" fontId="1" fillId="32" borderId="26" xfId="0" applyFont="1" applyFill="1" applyBorder="1" applyAlignment="1">
      <alignment vertical="center"/>
    </xf>
    <xf numFmtId="0" fontId="22" fillId="32" borderId="27" xfId="0" applyFont="1" applyFill="1" applyBorder="1" applyAlignment="1">
      <alignment horizontal="center" vertical="center"/>
    </xf>
    <xf numFmtId="0" fontId="1" fillId="32" borderId="17" xfId="0" applyFont="1" applyFill="1" applyBorder="1" applyAlignment="1">
      <alignment vertical="center"/>
    </xf>
    <xf numFmtId="0" fontId="1" fillId="32" borderId="28" xfId="0" applyFont="1" applyFill="1" applyBorder="1" applyAlignment="1">
      <alignment vertical="center"/>
    </xf>
    <xf numFmtId="0" fontId="22" fillId="32" borderId="19" xfId="0" applyFont="1" applyFill="1" applyBorder="1" applyAlignment="1">
      <alignment horizontal="center" vertical="center"/>
    </xf>
    <xf numFmtId="0" fontId="1" fillId="32" borderId="0" xfId="0" applyFont="1" applyFill="1" applyBorder="1" applyAlignment="1">
      <alignment vertical="center"/>
    </xf>
    <xf numFmtId="0" fontId="1" fillId="32" borderId="20" xfId="0" applyFont="1" applyFill="1" applyBorder="1" applyAlignment="1">
      <alignment vertical="center"/>
    </xf>
    <xf numFmtId="0" fontId="1" fillId="32" borderId="22" xfId="0" applyFont="1" applyFill="1" applyBorder="1" applyAlignment="1">
      <alignment vertical="center"/>
    </xf>
    <xf numFmtId="0" fontId="1" fillId="32" borderId="15" xfId="0" applyFont="1" applyFill="1" applyBorder="1" applyAlignment="1">
      <alignment vertical="center" shrinkToFit="1"/>
    </xf>
    <xf numFmtId="0" fontId="1" fillId="32" borderId="23" xfId="0" applyFont="1" applyFill="1" applyBorder="1" applyAlignment="1">
      <alignment vertical="center"/>
    </xf>
    <xf numFmtId="0" fontId="15" fillId="32" borderId="14" xfId="0" applyFont="1" applyFill="1" applyBorder="1" applyAlignment="1">
      <alignment horizontal="center" vertical="center"/>
    </xf>
    <xf numFmtId="0" fontId="5" fillId="32" borderId="12" xfId="0" applyFont="1" applyFill="1" applyBorder="1" applyAlignment="1">
      <alignment horizontal="center" vertical="center"/>
    </xf>
    <xf numFmtId="0" fontId="5" fillId="32" borderId="12" xfId="0" applyFont="1" applyFill="1" applyBorder="1" applyAlignment="1">
      <alignment vertical="center"/>
    </xf>
    <xf numFmtId="0" fontId="1" fillId="32" borderId="24" xfId="0" applyFont="1" applyFill="1" applyBorder="1" applyAlignment="1">
      <alignment vertical="center"/>
    </xf>
    <xf numFmtId="0" fontId="5" fillId="32" borderId="27" xfId="0" applyFont="1" applyFill="1" applyBorder="1" applyAlignment="1">
      <alignment horizontal="center" vertical="center"/>
    </xf>
    <xf numFmtId="0" fontId="5" fillId="32" borderId="17" xfId="0" applyFont="1" applyFill="1" applyBorder="1" applyAlignment="1">
      <alignment horizontal="center" vertical="center"/>
    </xf>
    <xf numFmtId="0" fontId="1" fillId="32" borderId="28" xfId="0" applyFont="1" applyFill="1" applyBorder="1" applyAlignment="1">
      <alignment vertical="center"/>
    </xf>
    <xf numFmtId="0" fontId="5" fillId="32" borderId="22" xfId="0" applyFont="1" applyFill="1" applyBorder="1" applyAlignment="1">
      <alignment horizontal="center" vertical="center"/>
    </xf>
    <xf numFmtId="0" fontId="5" fillId="32" borderId="15" xfId="0" applyFont="1" applyFill="1" applyBorder="1" applyAlignment="1">
      <alignment horizontal="center" vertical="center"/>
    </xf>
    <xf numFmtId="0" fontId="1" fillId="32" borderId="27" xfId="0" applyFont="1" applyFill="1" applyBorder="1" applyAlignment="1">
      <alignment vertical="center"/>
    </xf>
    <xf numFmtId="0" fontId="22" fillId="32" borderId="0" xfId="0" applyFont="1" applyFill="1" applyAlignment="1">
      <alignment horizontal="center" vertical="center"/>
    </xf>
    <xf numFmtId="0" fontId="9" fillId="32" borderId="0" xfId="0" applyFont="1" applyFill="1" applyAlignment="1">
      <alignment horizontal="right" vertical="center"/>
    </xf>
    <xf numFmtId="0" fontId="1" fillId="32" borderId="29" xfId="0" applyFont="1" applyFill="1" applyBorder="1" applyAlignment="1">
      <alignment vertical="center"/>
    </xf>
    <xf numFmtId="0" fontId="22" fillId="32" borderId="30" xfId="0" applyFont="1" applyFill="1" applyBorder="1" applyAlignment="1">
      <alignment horizontal="center" vertical="center"/>
    </xf>
    <xf numFmtId="0" fontId="1" fillId="32" borderId="30" xfId="0" applyFont="1" applyFill="1" applyBorder="1" applyAlignment="1">
      <alignment vertical="center"/>
    </xf>
    <xf numFmtId="0" fontId="1" fillId="32" borderId="31" xfId="0" applyFont="1" applyFill="1" applyBorder="1" applyAlignment="1">
      <alignment vertical="center"/>
    </xf>
    <xf numFmtId="0" fontId="1" fillId="32" borderId="32" xfId="0" applyFont="1" applyFill="1" applyBorder="1" applyAlignment="1">
      <alignment vertical="center"/>
    </xf>
    <xf numFmtId="0" fontId="1" fillId="32" borderId="33" xfId="0" applyFont="1" applyFill="1" applyBorder="1" applyAlignment="1">
      <alignment vertical="center"/>
    </xf>
    <xf numFmtId="0" fontId="1" fillId="32" borderId="34" xfId="0" applyFont="1" applyFill="1" applyBorder="1" applyAlignment="1">
      <alignment vertical="center"/>
    </xf>
    <xf numFmtId="0" fontId="24" fillId="32" borderId="27" xfId="0" applyFont="1" applyFill="1" applyBorder="1" applyAlignment="1">
      <alignment vertical="center" wrapText="1"/>
    </xf>
    <xf numFmtId="0" fontId="24" fillId="32" borderId="19" xfId="0" applyFont="1" applyFill="1" applyBorder="1" applyAlignment="1">
      <alignment vertical="center" wrapText="1"/>
    </xf>
    <xf numFmtId="0" fontId="24" fillId="32" borderId="22" xfId="0" applyFont="1" applyFill="1" applyBorder="1" applyAlignment="1">
      <alignment vertical="center" wrapText="1"/>
    </xf>
    <xf numFmtId="0" fontId="20" fillId="32" borderId="27" xfId="0" applyFont="1" applyFill="1" applyBorder="1" applyAlignment="1">
      <alignment horizontal="center" vertical="center"/>
    </xf>
    <xf numFmtId="0" fontId="20" fillId="32" borderId="19" xfId="0" applyFont="1" applyFill="1" applyBorder="1" applyAlignment="1">
      <alignment horizontal="center" vertical="center"/>
    </xf>
    <xf numFmtId="0" fontId="20" fillId="32" borderId="17" xfId="0" applyFont="1" applyFill="1" applyBorder="1" applyAlignment="1">
      <alignment vertical="center"/>
    </xf>
    <xf numFmtId="0" fontId="20" fillId="32" borderId="0" xfId="0" applyFont="1" applyFill="1" applyBorder="1" applyAlignment="1">
      <alignment vertical="center"/>
    </xf>
    <xf numFmtId="0" fontId="20" fillId="32" borderId="15" xfId="0" applyFont="1" applyFill="1" applyBorder="1" applyAlignment="1">
      <alignment vertical="center"/>
    </xf>
    <xf numFmtId="0" fontId="24" fillId="32" borderId="19" xfId="0" applyFont="1" applyFill="1" applyBorder="1" applyAlignment="1">
      <alignment vertical="center"/>
    </xf>
    <xf numFmtId="0" fontId="1" fillId="32" borderId="35" xfId="0" applyFont="1" applyFill="1" applyBorder="1" applyAlignment="1">
      <alignment vertical="center"/>
    </xf>
    <xf numFmtId="0" fontId="1" fillId="32" borderId="36" xfId="0" applyFont="1" applyFill="1" applyBorder="1" applyAlignment="1">
      <alignment vertical="center"/>
    </xf>
    <xf numFmtId="0" fontId="9" fillId="32" borderId="16" xfId="0" applyFont="1" applyFill="1" applyBorder="1" applyAlignment="1">
      <alignment vertical="center"/>
    </xf>
    <xf numFmtId="0" fontId="1" fillId="32" borderId="37" xfId="0" applyFont="1" applyFill="1" applyBorder="1" applyAlignment="1">
      <alignment vertical="center"/>
    </xf>
    <xf numFmtId="0" fontId="1" fillId="32" borderId="38" xfId="0" applyFont="1" applyFill="1" applyBorder="1" applyAlignment="1">
      <alignment vertical="center"/>
    </xf>
    <xf numFmtId="0" fontId="1" fillId="32" borderId="0" xfId="0" applyFont="1" applyFill="1" applyBorder="1" applyAlignment="1">
      <alignment horizontal="left" vertical="center" indent="1"/>
    </xf>
    <xf numFmtId="178" fontId="1" fillId="32" borderId="0" xfId="0" applyNumberFormat="1" applyFont="1" applyFill="1" applyBorder="1" applyAlignment="1">
      <alignment vertical="center"/>
    </xf>
    <xf numFmtId="0" fontId="6" fillId="0" borderId="0" xfId="60" applyFont="1" applyAlignment="1">
      <alignment vertical="center"/>
      <protection/>
    </xf>
    <xf numFmtId="0" fontId="0" fillId="0" borderId="0" xfId="60">
      <alignment/>
      <protection/>
    </xf>
    <xf numFmtId="0" fontId="6" fillId="32" borderId="0" xfId="0" applyFont="1" applyFill="1" applyAlignment="1">
      <alignment vertical="center"/>
    </xf>
    <xf numFmtId="0" fontId="6" fillId="32" borderId="0" xfId="0" applyFont="1" applyFill="1" applyAlignment="1">
      <alignment horizontal="center" vertical="center"/>
    </xf>
    <xf numFmtId="0" fontId="6" fillId="32" borderId="0" xfId="0" applyFont="1" applyFill="1" applyAlignment="1">
      <alignment vertical="center"/>
    </xf>
    <xf numFmtId="0" fontId="6" fillId="32" borderId="35" xfId="0" applyFont="1" applyFill="1" applyBorder="1" applyAlignment="1">
      <alignment vertical="center"/>
    </xf>
    <xf numFmtId="0" fontId="6" fillId="32" borderId="33" xfId="0" applyFont="1" applyFill="1" applyBorder="1" applyAlignment="1">
      <alignment vertical="center"/>
    </xf>
    <xf numFmtId="0" fontId="6" fillId="32" borderId="36" xfId="0" applyFont="1" applyFill="1" applyBorder="1" applyAlignment="1">
      <alignment vertical="center"/>
    </xf>
    <xf numFmtId="0" fontId="6" fillId="32" borderId="16" xfId="0" applyFont="1" applyFill="1" applyBorder="1" applyAlignment="1">
      <alignment vertical="center"/>
    </xf>
    <xf numFmtId="0" fontId="6" fillId="32" borderId="0" xfId="0" applyFont="1" applyFill="1" applyBorder="1" applyAlignment="1">
      <alignment vertical="center"/>
    </xf>
    <xf numFmtId="0" fontId="6" fillId="32" borderId="20" xfId="0" applyFont="1" applyFill="1" applyBorder="1" applyAlignment="1">
      <alignment vertical="center"/>
    </xf>
    <xf numFmtId="0" fontId="6" fillId="32" borderId="16" xfId="0" applyFont="1" applyFill="1" applyBorder="1" applyAlignment="1">
      <alignment horizontal="center" vertical="center"/>
    </xf>
    <xf numFmtId="0" fontId="6" fillId="32" borderId="0" xfId="0" applyFont="1" applyFill="1" applyBorder="1" applyAlignment="1">
      <alignment horizontal="center" vertical="center"/>
    </xf>
    <xf numFmtId="0" fontId="6" fillId="32" borderId="20" xfId="0" applyFont="1" applyFill="1" applyBorder="1" applyAlignment="1">
      <alignment horizontal="center" vertical="center"/>
    </xf>
    <xf numFmtId="0" fontId="6" fillId="32" borderId="37" xfId="0" applyFont="1" applyFill="1" applyBorder="1" applyAlignment="1">
      <alignment vertical="center"/>
    </xf>
    <xf numFmtId="0" fontId="6" fillId="32" borderId="30" xfId="0" applyFont="1" applyFill="1" applyBorder="1" applyAlignment="1">
      <alignment vertical="center"/>
    </xf>
    <xf numFmtId="0" fontId="6" fillId="32" borderId="38" xfId="0" applyFont="1" applyFill="1" applyBorder="1" applyAlignment="1">
      <alignment vertical="center"/>
    </xf>
    <xf numFmtId="0" fontId="6" fillId="32" borderId="0" xfId="0" applyFont="1" applyFill="1" applyBorder="1" applyAlignment="1">
      <alignment vertical="center"/>
    </xf>
    <xf numFmtId="0" fontId="8" fillId="32" borderId="0" xfId="0" applyFont="1" applyFill="1" applyBorder="1" applyAlignment="1">
      <alignment vertical="center"/>
    </xf>
    <xf numFmtId="0" fontId="6" fillId="32" borderId="37" xfId="0" applyFont="1" applyFill="1" applyBorder="1" applyAlignment="1">
      <alignment horizontal="center" vertical="center"/>
    </xf>
    <xf numFmtId="0" fontId="6" fillId="32" borderId="30" xfId="0" applyFont="1" applyFill="1" applyBorder="1" applyAlignment="1">
      <alignment horizontal="center" vertical="center"/>
    </xf>
    <xf numFmtId="0" fontId="6" fillId="32" borderId="38" xfId="0" applyFont="1" applyFill="1" applyBorder="1" applyAlignment="1">
      <alignment horizontal="center" vertical="center"/>
    </xf>
    <xf numFmtId="0" fontId="6" fillId="32" borderId="35" xfId="0" applyFont="1" applyFill="1" applyBorder="1" applyAlignment="1">
      <alignment horizontal="center" vertical="center"/>
    </xf>
    <xf numFmtId="0" fontId="6" fillId="32" borderId="33" xfId="0" applyFont="1" applyFill="1" applyBorder="1" applyAlignment="1">
      <alignment horizontal="center" vertical="center"/>
    </xf>
    <xf numFmtId="0" fontId="6" fillId="32" borderId="36" xfId="0" applyFont="1" applyFill="1" applyBorder="1" applyAlignment="1">
      <alignment horizontal="center" vertical="center"/>
    </xf>
    <xf numFmtId="0" fontId="15" fillId="32" borderId="33" xfId="0" applyFont="1" applyFill="1" applyBorder="1" applyAlignment="1">
      <alignment vertical="center"/>
    </xf>
    <xf numFmtId="0" fontId="15" fillId="32" borderId="30" xfId="0" applyFont="1" applyFill="1" applyBorder="1" applyAlignment="1">
      <alignment vertical="center"/>
    </xf>
    <xf numFmtId="0" fontId="31" fillId="33" borderId="0" xfId="0" applyFont="1" applyFill="1" applyAlignment="1">
      <alignment vertical="center"/>
    </xf>
    <xf numFmtId="0" fontId="0" fillId="33" borderId="0" xfId="0" applyFill="1" applyAlignment="1">
      <alignment vertical="center"/>
    </xf>
    <xf numFmtId="0" fontId="30" fillId="33" borderId="0" xfId="0" applyFont="1" applyFill="1" applyBorder="1" applyAlignment="1">
      <alignment horizontal="right" vertical="center"/>
    </xf>
    <xf numFmtId="0" fontId="0" fillId="33" borderId="0" xfId="0" applyFont="1" applyFill="1" applyBorder="1" applyAlignment="1">
      <alignment vertical="center"/>
    </xf>
    <xf numFmtId="0" fontId="32" fillId="33" borderId="0" xfId="0" applyFont="1" applyFill="1" applyAlignment="1">
      <alignment vertical="center"/>
    </xf>
    <xf numFmtId="0" fontId="12" fillId="33" borderId="0" xfId="0" applyFont="1" applyFill="1" applyAlignment="1">
      <alignment horizontal="distributed" vertical="center"/>
    </xf>
    <xf numFmtId="0" fontId="6" fillId="0" borderId="0" xfId="0" applyFont="1" applyFill="1" applyBorder="1" applyAlignment="1" applyProtection="1">
      <alignment vertical="center"/>
      <protection/>
    </xf>
    <xf numFmtId="0" fontId="0" fillId="0" borderId="0" xfId="0" applyFont="1" applyFill="1" applyBorder="1" applyAlignment="1" applyProtection="1">
      <alignment horizontal="left" vertical="center"/>
      <protection/>
    </xf>
    <xf numFmtId="0" fontId="0" fillId="0" borderId="39" xfId="0" applyFont="1" applyFill="1" applyBorder="1" applyAlignment="1" applyProtection="1">
      <alignment horizontal="center" vertical="center" shrinkToFit="1"/>
      <protection/>
    </xf>
    <xf numFmtId="0" fontId="17" fillId="0" borderId="0" xfId="0" applyFont="1" applyFill="1" applyBorder="1" applyAlignment="1" applyProtection="1">
      <alignment vertical="center" shrinkToFit="1"/>
      <protection/>
    </xf>
    <xf numFmtId="0" fontId="0" fillId="0" borderId="0" xfId="0" applyFont="1" applyFill="1" applyBorder="1" applyAlignment="1" applyProtection="1">
      <alignment vertical="center"/>
      <protection/>
    </xf>
    <xf numFmtId="0" fontId="0" fillId="0" borderId="0" xfId="0" applyFont="1" applyFill="1" applyBorder="1" applyAlignment="1" applyProtection="1">
      <alignment horizontal="center" vertical="center"/>
      <protection/>
    </xf>
    <xf numFmtId="0" fontId="34" fillId="0" borderId="0" xfId="0" applyFont="1" applyFill="1" applyBorder="1" applyAlignment="1" applyProtection="1">
      <alignment vertical="center"/>
      <protection/>
    </xf>
    <xf numFmtId="0" fontId="0" fillId="0" borderId="0" xfId="0" applyFont="1" applyFill="1" applyBorder="1" applyAlignment="1" applyProtection="1">
      <alignment vertical="center"/>
      <protection/>
    </xf>
    <xf numFmtId="0" fontId="35" fillId="0" borderId="0" xfId="0" applyFont="1" applyFill="1" applyBorder="1" applyAlignment="1" applyProtection="1">
      <alignment horizontal="right" vertical="center"/>
      <protection/>
    </xf>
    <xf numFmtId="0" fontId="0" fillId="0" borderId="0" xfId="0" applyFont="1" applyFill="1" applyBorder="1" applyAlignment="1" applyProtection="1">
      <alignment vertical="center"/>
      <protection/>
    </xf>
    <xf numFmtId="0" fontId="3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36" fillId="0" borderId="0" xfId="0" applyFont="1" applyFill="1" applyBorder="1" applyAlignment="1" applyProtection="1">
      <alignment vertical="center"/>
      <protection/>
    </xf>
    <xf numFmtId="0" fontId="0" fillId="0" borderId="0" xfId="0" applyFont="1" applyFill="1" applyBorder="1" applyAlignment="1" applyProtection="1">
      <alignment horizontal="right" vertical="center"/>
      <protection/>
    </xf>
    <xf numFmtId="0" fontId="17" fillId="0" borderId="0" xfId="0" applyFont="1" applyFill="1" applyBorder="1" applyAlignment="1" applyProtection="1">
      <alignment vertical="center"/>
      <protection/>
    </xf>
    <xf numFmtId="0" fontId="17" fillId="0" borderId="0" xfId="0" applyFont="1" applyFill="1" applyBorder="1" applyAlignment="1" applyProtection="1">
      <alignment vertical="center"/>
      <protection/>
    </xf>
    <xf numFmtId="0" fontId="17" fillId="0" borderId="0" xfId="0" applyFont="1" applyFill="1" applyBorder="1" applyAlignment="1" applyProtection="1">
      <alignment vertical="center" wrapText="1"/>
      <protection/>
    </xf>
    <xf numFmtId="0" fontId="0" fillId="0" borderId="39" xfId="0" applyFont="1" applyFill="1" applyBorder="1" applyAlignment="1" applyProtection="1">
      <alignment vertical="center"/>
      <protection/>
    </xf>
    <xf numFmtId="0" fontId="38" fillId="0" borderId="0" xfId="0" applyFont="1" applyFill="1" applyBorder="1" applyAlignment="1" applyProtection="1">
      <alignment vertical="center"/>
      <protection/>
    </xf>
    <xf numFmtId="0" fontId="1" fillId="0" borderId="0" xfId="0" applyFont="1" applyFill="1" applyBorder="1" applyAlignment="1" applyProtection="1">
      <alignment vertical="distributed" textRotation="255" indent="1"/>
      <protection/>
    </xf>
    <xf numFmtId="0" fontId="38" fillId="0" borderId="0" xfId="0" applyFont="1" applyFill="1" applyBorder="1" applyAlignment="1" applyProtection="1">
      <alignment vertical="distributed"/>
      <protection/>
    </xf>
    <xf numFmtId="0" fontId="6" fillId="0" borderId="0" xfId="0" applyFont="1" applyFill="1" applyBorder="1" applyAlignment="1" applyProtection="1">
      <alignment horizontal="left" vertical="center"/>
      <protection/>
    </xf>
    <xf numFmtId="0" fontId="1" fillId="32" borderId="0" xfId="0" applyFont="1" applyFill="1" applyBorder="1" applyAlignment="1" applyProtection="1">
      <alignment vertical="center"/>
      <protection locked="0"/>
    </xf>
    <xf numFmtId="0" fontId="6" fillId="32" borderId="16" xfId="0" applyFont="1" applyFill="1" applyBorder="1" applyAlignment="1">
      <alignment vertical="center"/>
    </xf>
    <xf numFmtId="0" fontId="40" fillId="33" borderId="0" xfId="0" applyFont="1" applyFill="1" applyAlignment="1">
      <alignment vertical="center"/>
    </xf>
    <xf numFmtId="0" fontId="13" fillId="33" borderId="0" xfId="0" applyFont="1" applyFill="1" applyAlignment="1">
      <alignment vertical="center"/>
    </xf>
    <xf numFmtId="0" fontId="41" fillId="33" borderId="0" xfId="0" applyFont="1" applyFill="1" applyAlignment="1">
      <alignment vertical="center"/>
    </xf>
    <xf numFmtId="0" fontId="11" fillId="33" borderId="0" xfId="0" applyFont="1" applyFill="1" applyAlignment="1">
      <alignment vertical="center"/>
    </xf>
    <xf numFmtId="0" fontId="12" fillId="33" borderId="0" xfId="0" applyFont="1" applyFill="1" applyAlignment="1">
      <alignment vertical="center"/>
    </xf>
    <xf numFmtId="0" fontId="0" fillId="0" borderId="39" xfId="0" applyFont="1" applyFill="1" applyBorder="1" applyAlignment="1" applyProtection="1">
      <alignment horizontal="center" vertical="center"/>
      <protection/>
    </xf>
    <xf numFmtId="0" fontId="17" fillId="32" borderId="40" xfId="0" applyFont="1" applyFill="1" applyBorder="1" applyAlignment="1" applyProtection="1">
      <alignment vertical="center"/>
      <protection locked="0"/>
    </xf>
    <xf numFmtId="0" fontId="16" fillId="34" borderId="41" xfId="0" applyFont="1" applyFill="1" applyBorder="1" applyAlignment="1" applyProtection="1">
      <alignment horizontal="center" vertical="center" shrinkToFit="1"/>
      <protection/>
    </xf>
    <xf numFmtId="0" fontId="16" fillId="34" borderId="42" xfId="0" applyFont="1" applyFill="1" applyBorder="1" applyAlignment="1" applyProtection="1">
      <alignment horizontal="center" vertical="center" shrinkToFit="1"/>
      <protection/>
    </xf>
    <xf numFmtId="0" fontId="17" fillId="32" borderId="41" xfId="0" applyFont="1" applyFill="1" applyBorder="1" applyAlignment="1" applyProtection="1">
      <alignment vertical="center" shrinkToFit="1"/>
      <protection locked="0"/>
    </xf>
    <xf numFmtId="0" fontId="16" fillId="34" borderId="40" xfId="0" applyFont="1" applyFill="1" applyBorder="1" applyAlignment="1" applyProtection="1">
      <alignment vertical="center"/>
      <protection/>
    </xf>
    <xf numFmtId="0" fontId="17" fillId="32" borderId="40" xfId="0" applyFont="1" applyFill="1" applyBorder="1" applyAlignment="1" applyProtection="1">
      <alignment vertical="center"/>
      <protection locked="0"/>
    </xf>
    <xf numFmtId="0" fontId="17" fillId="34" borderId="40" xfId="0" applyFont="1" applyFill="1" applyBorder="1" applyAlignment="1" applyProtection="1">
      <alignment vertical="center"/>
      <protection/>
    </xf>
    <xf numFmtId="0" fontId="17" fillId="34" borderId="43" xfId="0" applyFont="1" applyFill="1" applyBorder="1" applyAlignment="1" applyProtection="1">
      <alignment vertical="center"/>
      <protection/>
    </xf>
    <xf numFmtId="0" fontId="17" fillId="34" borderId="44" xfId="0" applyFont="1" applyFill="1" applyBorder="1" applyAlignment="1" applyProtection="1">
      <alignment vertical="center"/>
      <protection/>
    </xf>
    <xf numFmtId="0" fontId="17" fillId="35" borderId="40" xfId="0" applyFont="1" applyFill="1" applyBorder="1" applyAlignment="1" applyProtection="1">
      <alignment vertical="center"/>
      <protection locked="0"/>
    </xf>
    <xf numFmtId="0" fontId="17" fillId="34" borderId="40" xfId="0" applyFont="1" applyFill="1" applyBorder="1" applyAlignment="1" applyProtection="1">
      <alignment horizontal="center" vertical="center"/>
      <protection/>
    </xf>
    <xf numFmtId="0" fontId="17" fillId="32" borderId="43" xfId="0" applyFont="1" applyFill="1" applyBorder="1" applyAlignment="1" applyProtection="1">
      <alignment vertical="center"/>
      <protection locked="0"/>
    </xf>
    <xf numFmtId="0" fontId="16" fillId="34" borderId="40" xfId="0" applyFont="1" applyFill="1" applyBorder="1" applyAlignment="1" applyProtection="1">
      <alignment horizontal="center" vertical="center" shrinkToFit="1"/>
      <protection/>
    </xf>
    <xf numFmtId="0" fontId="17" fillId="32" borderId="40" xfId="0" applyFont="1" applyFill="1" applyBorder="1" applyAlignment="1" applyProtection="1">
      <alignment horizontal="center" vertical="center"/>
      <protection locked="0"/>
    </xf>
    <xf numFmtId="0" fontId="16" fillId="34" borderId="40" xfId="0" applyFont="1" applyFill="1" applyBorder="1" applyAlignment="1" applyProtection="1">
      <alignment vertical="center"/>
      <protection/>
    </xf>
    <xf numFmtId="0" fontId="17" fillId="32" borderId="44" xfId="0" applyFont="1" applyFill="1" applyBorder="1" applyAlignment="1" applyProtection="1">
      <alignment vertical="center"/>
      <protection locked="0"/>
    </xf>
    <xf numFmtId="0" fontId="16" fillId="34" borderId="41" xfId="0" applyFont="1" applyFill="1" applyBorder="1" applyAlignment="1" applyProtection="1">
      <alignment vertical="center"/>
      <protection/>
    </xf>
    <xf numFmtId="0" fontId="16" fillId="34" borderId="45" xfId="0" applyFont="1" applyFill="1" applyBorder="1" applyAlignment="1" applyProtection="1">
      <alignment vertical="center"/>
      <protection/>
    </xf>
    <xf numFmtId="0" fontId="16" fillId="34" borderId="42" xfId="0" applyFont="1" applyFill="1" applyBorder="1" applyAlignment="1" applyProtection="1">
      <alignment vertical="center"/>
      <protection/>
    </xf>
    <xf numFmtId="0" fontId="46" fillId="34" borderId="40" xfId="0" applyFont="1" applyFill="1" applyBorder="1" applyAlignment="1" applyProtection="1">
      <alignment vertical="center"/>
      <protection/>
    </xf>
    <xf numFmtId="0" fontId="23" fillId="34" borderId="40" xfId="0" applyFont="1" applyFill="1" applyBorder="1" applyAlignment="1" applyProtection="1">
      <alignment vertical="center"/>
      <protection/>
    </xf>
    <xf numFmtId="0" fontId="47" fillId="34" borderId="40" xfId="0" applyFont="1" applyFill="1" applyBorder="1" applyAlignment="1" applyProtection="1">
      <alignment vertical="center"/>
      <protection/>
    </xf>
    <xf numFmtId="0" fontId="48" fillId="34" borderId="40" xfId="0" applyFont="1" applyFill="1" applyBorder="1" applyAlignment="1" applyProtection="1">
      <alignment horizontal="center" vertical="center"/>
      <protection/>
    </xf>
    <xf numFmtId="0" fontId="43" fillId="34" borderId="40" xfId="0" applyFont="1" applyFill="1" applyBorder="1" applyAlignment="1" applyProtection="1">
      <alignment vertical="center"/>
      <protection/>
    </xf>
    <xf numFmtId="0" fontId="17" fillId="34" borderId="40" xfId="0" applyFont="1" applyFill="1" applyBorder="1" applyAlignment="1" applyProtection="1">
      <alignment vertical="center"/>
      <protection/>
    </xf>
    <xf numFmtId="0" fontId="17" fillId="34" borderId="45" xfId="0" applyFont="1" applyFill="1" applyBorder="1" applyAlignment="1" applyProtection="1">
      <alignment vertical="center"/>
      <protection/>
    </xf>
    <xf numFmtId="0" fontId="17" fillId="34" borderId="42" xfId="0" applyFont="1" applyFill="1" applyBorder="1" applyAlignment="1" applyProtection="1">
      <alignment vertical="center"/>
      <protection/>
    </xf>
    <xf numFmtId="0" fontId="45" fillId="34" borderId="40" xfId="0" applyFont="1" applyFill="1" applyBorder="1" applyAlignment="1" applyProtection="1">
      <alignment vertical="center"/>
      <protection/>
    </xf>
    <xf numFmtId="0" fontId="38" fillId="34" borderId="40" xfId="0" applyFont="1" applyFill="1" applyBorder="1" applyAlignment="1" applyProtection="1">
      <alignment vertical="center"/>
      <protection/>
    </xf>
    <xf numFmtId="0" fontId="16" fillId="34" borderId="40" xfId="0" applyFont="1" applyFill="1" applyBorder="1" applyAlignment="1" applyProtection="1">
      <alignment horizontal="right" vertical="center"/>
      <protection/>
    </xf>
    <xf numFmtId="0" fontId="18" fillId="34" borderId="43" xfId="0" applyFont="1" applyFill="1" applyBorder="1" applyAlignment="1" applyProtection="1">
      <alignment vertical="center" textRotation="255"/>
      <protection/>
    </xf>
    <xf numFmtId="0" fontId="16" fillId="34" borderId="40" xfId="0" applyFont="1" applyFill="1" applyBorder="1" applyAlignment="1" applyProtection="1">
      <alignment vertical="center" shrinkToFit="1"/>
      <protection/>
    </xf>
    <xf numFmtId="0" fontId="16" fillId="34" borderId="43" xfId="0" applyFont="1" applyFill="1" applyBorder="1" applyAlignment="1" applyProtection="1">
      <alignment vertical="center"/>
      <protection/>
    </xf>
    <xf numFmtId="0" fontId="18" fillId="34" borderId="43" xfId="0" applyFont="1" applyFill="1" applyBorder="1" applyAlignment="1" applyProtection="1">
      <alignment vertical="center" textRotation="255" shrinkToFit="1"/>
      <protection/>
    </xf>
    <xf numFmtId="0" fontId="23" fillId="34" borderId="40" xfId="0" applyFont="1" applyFill="1" applyBorder="1" applyAlignment="1" applyProtection="1">
      <alignment vertical="center"/>
      <protection/>
    </xf>
    <xf numFmtId="0" fontId="23" fillId="34" borderId="40" xfId="0" applyFont="1" applyFill="1" applyBorder="1" applyAlignment="1" applyProtection="1">
      <alignment horizontal="center" vertical="center" textRotation="255"/>
      <protection/>
    </xf>
    <xf numFmtId="0" fontId="23" fillId="34" borderId="40" xfId="0" applyFont="1" applyFill="1" applyBorder="1" applyAlignment="1" applyProtection="1">
      <alignment vertical="center" wrapText="1"/>
      <protection/>
    </xf>
    <xf numFmtId="0" fontId="18" fillId="34" borderId="46" xfId="0" applyFont="1" applyFill="1" applyBorder="1" applyAlignment="1" applyProtection="1">
      <alignment vertical="center" textRotation="255"/>
      <protection/>
    </xf>
    <xf numFmtId="0" fontId="16" fillId="34" borderId="44" xfId="0" applyFont="1" applyFill="1" applyBorder="1" applyAlignment="1" applyProtection="1">
      <alignment vertical="center"/>
      <protection/>
    </xf>
    <xf numFmtId="0" fontId="18" fillId="34" borderId="44" xfId="0" applyFont="1" applyFill="1" applyBorder="1" applyAlignment="1" applyProtection="1">
      <alignment vertical="center" textRotation="255" shrinkToFit="1"/>
      <protection/>
    </xf>
    <xf numFmtId="0" fontId="18" fillId="34" borderId="44" xfId="0" applyFont="1" applyFill="1" applyBorder="1" applyAlignment="1" applyProtection="1">
      <alignment vertical="center" textRotation="255"/>
      <protection/>
    </xf>
    <xf numFmtId="0" fontId="23" fillId="34" borderId="40" xfId="0" applyFont="1" applyFill="1" applyBorder="1" applyAlignment="1" applyProtection="1">
      <alignment vertical="center" shrinkToFit="1"/>
      <protection/>
    </xf>
    <xf numFmtId="0" fontId="18" fillId="34" borderId="40" xfId="0" applyFont="1" applyFill="1" applyBorder="1" applyAlignment="1" applyProtection="1">
      <alignment horizontal="center" vertical="center" textRotation="255"/>
      <protection/>
    </xf>
    <xf numFmtId="0" fontId="16" fillId="34" borderId="40" xfId="0" applyFont="1" applyFill="1" applyBorder="1" applyAlignment="1" applyProtection="1">
      <alignment horizontal="center" vertical="center"/>
      <protection/>
    </xf>
    <xf numFmtId="0" fontId="23" fillId="34" borderId="40" xfId="0" applyFont="1" applyFill="1" applyBorder="1" applyAlignment="1" applyProtection="1">
      <alignment horizontal="center" vertical="center"/>
      <protection/>
    </xf>
    <xf numFmtId="0" fontId="18" fillId="34" borderId="40" xfId="0" applyFont="1" applyFill="1" applyBorder="1" applyAlignment="1" applyProtection="1">
      <alignment vertical="center"/>
      <protection/>
    </xf>
    <xf numFmtId="0" fontId="19" fillId="34" borderId="40" xfId="0" applyFont="1" applyFill="1" applyBorder="1" applyAlignment="1" applyProtection="1">
      <alignment vertical="center"/>
      <protection/>
    </xf>
    <xf numFmtId="0" fontId="16" fillId="34" borderId="43" xfId="0" applyFont="1" applyFill="1" applyBorder="1" applyAlignment="1" applyProtection="1">
      <alignment vertical="center"/>
      <protection/>
    </xf>
    <xf numFmtId="0" fontId="16" fillId="34" borderId="43" xfId="0" applyFont="1" applyFill="1" applyBorder="1" applyAlignment="1" applyProtection="1">
      <alignment horizontal="left" vertical="center"/>
      <protection/>
    </xf>
    <xf numFmtId="0" fontId="17" fillId="34" borderId="43" xfId="0" applyFont="1" applyFill="1" applyBorder="1" applyAlignment="1" applyProtection="1">
      <alignment vertical="center"/>
      <protection/>
    </xf>
    <xf numFmtId="0" fontId="43" fillId="34" borderId="41" xfId="0" applyFont="1" applyFill="1" applyBorder="1" applyAlignment="1" applyProtection="1">
      <alignment vertical="center"/>
      <protection/>
    </xf>
    <xf numFmtId="0" fontId="16" fillId="34" borderId="42" xfId="0" applyFont="1" applyFill="1" applyBorder="1" applyAlignment="1" applyProtection="1">
      <alignment vertical="center"/>
      <protection/>
    </xf>
    <xf numFmtId="0" fontId="38" fillId="34" borderId="40" xfId="0" applyFont="1" applyFill="1" applyBorder="1" applyAlignment="1" applyProtection="1">
      <alignment vertical="distributed" textRotation="255" indent="1"/>
      <protection/>
    </xf>
    <xf numFmtId="0" fontId="50" fillId="34" borderId="41" xfId="0" applyFont="1" applyFill="1" applyBorder="1" applyAlignment="1" applyProtection="1">
      <alignment vertical="center"/>
      <protection/>
    </xf>
    <xf numFmtId="0" fontId="21" fillId="34" borderId="40" xfId="0" applyFont="1" applyFill="1" applyBorder="1" applyAlignment="1" applyProtection="1">
      <alignment vertical="distributed"/>
      <protection/>
    </xf>
    <xf numFmtId="0" fontId="16" fillId="34" borderId="41" xfId="0" applyFont="1" applyFill="1" applyBorder="1" applyAlignment="1" applyProtection="1">
      <alignment vertical="center"/>
      <protection/>
    </xf>
    <xf numFmtId="0" fontId="43" fillId="34" borderId="40" xfId="0" applyFont="1" applyFill="1" applyBorder="1" applyAlignment="1" applyProtection="1">
      <alignment vertical="center"/>
      <protection/>
    </xf>
    <xf numFmtId="0" fontId="16" fillId="34" borderId="44" xfId="0" applyFont="1" applyFill="1" applyBorder="1" applyAlignment="1" applyProtection="1">
      <alignment vertical="center"/>
      <protection/>
    </xf>
    <xf numFmtId="0" fontId="17" fillId="34" borderId="44" xfId="0" applyFont="1" applyFill="1" applyBorder="1" applyAlignment="1" applyProtection="1">
      <alignment horizontal="center" vertical="center"/>
      <protection/>
    </xf>
    <xf numFmtId="0" fontId="17" fillId="34" borderId="44" xfId="0" applyFont="1" applyFill="1" applyBorder="1" applyAlignment="1" applyProtection="1">
      <alignment vertical="center"/>
      <protection/>
    </xf>
    <xf numFmtId="0" fontId="17" fillId="34" borderId="40" xfId="0" applyFont="1" applyFill="1" applyBorder="1" applyAlignment="1" applyProtection="1">
      <alignment horizontal="left" vertical="center"/>
      <protection/>
    </xf>
    <xf numFmtId="0" fontId="16" fillId="34" borderId="45" xfId="0" applyFont="1" applyFill="1" applyBorder="1" applyAlignment="1" applyProtection="1">
      <alignment vertical="center" shrinkToFit="1"/>
      <protection/>
    </xf>
    <xf numFmtId="0" fontId="18" fillId="34" borderId="40" xfId="0" applyFont="1" applyFill="1" applyBorder="1" applyAlignment="1" applyProtection="1">
      <alignment vertical="center"/>
      <protection/>
    </xf>
    <xf numFmtId="0" fontId="18" fillId="34" borderId="41" xfId="0" applyFont="1" applyFill="1" applyBorder="1" applyAlignment="1" applyProtection="1">
      <alignment vertical="center" shrinkToFit="1"/>
      <protection/>
    </xf>
    <xf numFmtId="0" fontId="17" fillId="32" borderId="43" xfId="0" applyFont="1" applyFill="1" applyBorder="1" applyAlignment="1" applyProtection="1">
      <alignment vertical="center"/>
      <protection locked="0"/>
    </xf>
    <xf numFmtId="0" fontId="17" fillId="32" borderId="40" xfId="0" applyFont="1" applyFill="1" applyBorder="1" applyAlignment="1" applyProtection="1">
      <alignment vertical="center" shrinkToFit="1"/>
      <protection locked="0"/>
    </xf>
    <xf numFmtId="181" fontId="16" fillId="34" borderId="40" xfId="0" applyNumberFormat="1" applyFont="1" applyFill="1" applyBorder="1" applyAlignment="1" applyProtection="1">
      <alignment vertical="center"/>
      <protection/>
    </xf>
    <xf numFmtId="181" fontId="16" fillId="34" borderId="40" xfId="0" applyNumberFormat="1" applyFont="1" applyFill="1" applyBorder="1" applyAlignment="1" applyProtection="1">
      <alignment horizontal="right" vertical="center"/>
      <protection/>
    </xf>
    <xf numFmtId="0" fontId="51" fillId="34" borderId="40" xfId="0" applyFont="1" applyFill="1" applyBorder="1" applyAlignment="1" applyProtection="1">
      <alignment vertical="center"/>
      <protection/>
    </xf>
    <xf numFmtId="0" fontId="17" fillId="32" borderId="40" xfId="0" applyFont="1" applyFill="1" applyBorder="1" applyAlignment="1" applyProtection="1">
      <alignment vertical="center"/>
      <protection/>
    </xf>
    <xf numFmtId="0" fontId="52" fillId="34" borderId="40" xfId="0" applyFont="1" applyFill="1" applyBorder="1" applyAlignment="1" applyProtection="1">
      <alignment vertical="center"/>
      <protection/>
    </xf>
    <xf numFmtId="0" fontId="8" fillId="32" borderId="47" xfId="60" applyFont="1" applyFill="1" applyBorder="1" applyAlignment="1" applyProtection="1">
      <alignment horizontal="center" vertical="center"/>
      <protection locked="0"/>
    </xf>
    <xf numFmtId="0" fontId="6" fillId="32" borderId="47" xfId="60" applyFont="1" applyFill="1" applyBorder="1" applyAlignment="1" applyProtection="1">
      <alignment horizontal="center" vertical="center"/>
      <protection locked="0"/>
    </xf>
    <xf numFmtId="0" fontId="1" fillId="32" borderId="47" xfId="60" applyFont="1" applyFill="1" applyBorder="1" applyAlignment="1" applyProtection="1">
      <alignment vertical="center"/>
      <protection locked="0"/>
    </xf>
    <xf numFmtId="179" fontId="6" fillId="32" borderId="47" xfId="60" applyNumberFormat="1" applyFont="1" applyFill="1" applyBorder="1" applyAlignment="1" applyProtection="1">
      <alignment vertical="center"/>
      <protection locked="0"/>
    </xf>
    <xf numFmtId="180" fontId="6" fillId="32" borderId="47" xfId="60" applyNumberFormat="1" applyFont="1" applyFill="1" applyBorder="1" applyAlignment="1" applyProtection="1">
      <alignment vertical="center"/>
      <protection locked="0"/>
    </xf>
    <xf numFmtId="180" fontId="6" fillId="32" borderId="48" xfId="60" applyNumberFormat="1" applyFont="1" applyFill="1" applyBorder="1" applyAlignment="1" applyProtection="1">
      <alignment vertical="center"/>
      <protection locked="0"/>
    </xf>
    <xf numFmtId="0" fontId="6" fillId="32" borderId="47" xfId="60" applyFont="1" applyFill="1" applyBorder="1" applyAlignment="1" applyProtection="1">
      <alignment vertical="center"/>
      <protection locked="0"/>
    </xf>
    <xf numFmtId="49" fontId="6" fillId="32" borderId="47" xfId="60" applyNumberFormat="1" applyFont="1" applyFill="1" applyBorder="1" applyAlignment="1" applyProtection="1">
      <alignment vertical="center"/>
      <protection locked="0"/>
    </xf>
    <xf numFmtId="49" fontId="6" fillId="32" borderId="47" xfId="60" applyNumberFormat="1" applyFont="1" applyFill="1" applyBorder="1" applyAlignment="1" applyProtection="1">
      <alignment vertical="center" shrinkToFit="1"/>
      <protection locked="0"/>
    </xf>
    <xf numFmtId="181" fontId="6" fillId="32" borderId="47" xfId="60" applyNumberFormat="1" applyFont="1" applyFill="1" applyBorder="1" applyAlignment="1" applyProtection="1">
      <alignment vertical="center"/>
      <protection locked="0"/>
    </xf>
    <xf numFmtId="49" fontId="8" fillId="32" borderId="47" xfId="60" applyNumberFormat="1" applyFont="1" applyFill="1" applyBorder="1" applyAlignment="1" applyProtection="1">
      <alignment vertical="center"/>
      <protection locked="0"/>
    </xf>
    <xf numFmtId="49" fontId="27" fillId="32" borderId="47" xfId="60" applyNumberFormat="1" applyFont="1" applyFill="1" applyBorder="1" applyAlignment="1" applyProtection="1">
      <alignment vertical="center"/>
      <protection locked="0"/>
    </xf>
    <xf numFmtId="49" fontId="6" fillId="32" borderId="49" xfId="60" applyNumberFormat="1" applyFont="1" applyFill="1" applyBorder="1" applyAlignment="1" applyProtection="1">
      <alignment vertical="center"/>
      <protection locked="0"/>
    </xf>
    <xf numFmtId="181" fontId="6" fillId="32" borderId="49" xfId="60" applyNumberFormat="1" applyFont="1" applyFill="1" applyBorder="1" applyAlignment="1" applyProtection="1">
      <alignment vertical="center"/>
      <protection locked="0"/>
    </xf>
    <xf numFmtId="180" fontId="6" fillId="32" borderId="49" xfId="60" applyNumberFormat="1" applyFont="1" applyFill="1" applyBorder="1" applyAlignment="1" applyProtection="1">
      <alignment vertical="center"/>
      <protection locked="0"/>
    </xf>
    <xf numFmtId="49" fontId="6" fillId="32" borderId="47" xfId="60" applyNumberFormat="1" applyFont="1" applyFill="1" applyBorder="1" applyAlignment="1" applyProtection="1">
      <alignment horizontal="left" vertical="center"/>
      <protection locked="0"/>
    </xf>
    <xf numFmtId="0" fontId="6" fillId="32" borderId="47" xfId="60" applyFont="1" applyFill="1" applyBorder="1" applyAlignment="1" applyProtection="1">
      <alignment horizontal="left" vertical="center"/>
      <protection locked="0"/>
    </xf>
    <xf numFmtId="0" fontId="1" fillId="32" borderId="32" xfId="0" applyFont="1" applyFill="1" applyBorder="1" applyAlignment="1">
      <alignment horizontal="left" vertical="center" indent="1"/>
    </xf>
    <xf numFmtId="0" fontId="1" fillId="32" borderId="14" xfId="0" applyFont="1" applyFill="1" applyBorder="1" applyAlignment="1">
      <alignment horizontal="left" vertical="center" indent="1"/>
    </xf>
    <xf numFmtId="0" fontId="1" fillId="32" borderId="11" xfId="0" applyFont="1" applyFill="1" applyBorder="1" applyAlignment="1">
      <alignment horizontal="right" vertical="center" indent="1"/>
    </xf>
    <xf numFmtId="0" fontId="1" fillId="32" borderId="13" xfId="0" applyFont="1" applyFill="1" applyBorder="1" applyAlignment="1">
      <alignment horizontal="right" vertical="center" indent="1"/>
    </xf>
    <xf numFmtId="0" fontId="1" fillId="32" borderId="26" xfId="0" applyFont="1" applyFill="1" applyBorder="1" applyAlignment="1">
      <alignment horizontal="right" vertical="center" indent="1"/>
    </xf>
    <xf numFmtId="0" fontId="1" fillId="32" borderId="50" xfId="0" applyFont="1" applyFill="1" applyBorder="1" applyAlignment="1">
      <alignment horizontal="left" vertical="center" indent="1"/>
    </xf>
    <xf numFmtId="0" fontId="1" fillId="32" borderId="19" xfId="0" applyFont="1" applyFill="1" applyBorder="1" applyAlignment="1">
      <alignment horizontal="left" vertical="center" indent="1"/>
    </xf>
    <xf numFmtId="0" fontId="4" fillId="32" borderId="51" xfId="0" applyFont="1" applyFill="1" applyBorder="1" applyAlignment="1">
      <alignment vertical="center"/>
    </xf>
    <xf numFmtId="0" fontId="8" fillId="32" borderId="30" xfId="0" applyFont="1" applyFill="1" applyBorder="1" applyAlignment="1">
      <alignment horizontal="center" vertical="center"/>
    </xf>
    <xf numFmtId="0" fontId="6" fillId="32" borderId="52" xfId="0" applyFont="1" applyFill="1" applyBorder="1" applyAlignment="1">
      <alignment vertical="center"/>
    </xf>
    <xf numFmtId="0" fontId="52" fillId="34" borderId="40" xfId="0" applyFont="1" applyFill="1" applyBorder="1" applyAlignment="1" applyProtection="1">
      <alignment horizontal="center" vertical="center" textRotation="255"/>
      <protection/>
    </xf>
    <xf numFmtId="0" fontId="1" fillId="32" borderId="30" xfId="0" applyFont="1" applyFill="1" applyBorder="1" applyAlignment="1">
      <alignment vertical="center"/>
    </xf>
    <xf numFmtId="0" fontId="30" fillId="33" borderId="0" xfId="0" applyFont="1" applyFill="1" applyAlignment="1">
      <alignment vertical="center"/>
    </xf>
    <xf numFmtId="0" fontId="52" fillId="34" borderId="40" xfId="0" applyFont="1" applyFill="1" applyBorder="1" applyAlignment="1" applyProtection="1">
      <alignment vertical="center"/>
      <protection/>
    </xf>
    <xf numFmtId="0" fontId="52" fillId="34" borderId="40" xfId="0" applyFont="1" applyFill="1" applyBorder="1" applyAlignment="1" applyProtection="1">
      <alignment vertical="center" wrapText="1"/>
      <protection/>
    </xf>
    <xf numFmtId="0" fontId="52" fillId="34" borderId="40" xfId="0" applyFont="1" applyFill="1" applyBorder="1" applyAlignment="1" applyProtection="1">
      <alignment vertical="center" shrinkToFit="1"/>
      <protection/>
    </xf>
    <xf numFmtId="0" fontId="52" fillId="34" borderId="40" xfId="0" applyFont="1" applyFill="1" applyBorder="1" applyAlignment="1" applyProtection="1">
      <alignment horizontal="center" vertical="center"/>
      <protection/>
    </xf>
    <xf numFmtId="0" fontId="53" fillId="34" borderId="40" xfId="0" applyFont="1" applyFill="1" applyBorder="1" applyAlignment="1" applyProtection="1">
      <alignment vertical="center"/>
      <protection/>
    </xf>
    <xf numFmtId="0" fontId="54" fillId="0" borderId="0" xfId="60" applyFont="1" applyAlignment="1">
      <alignment vertical="center"/>
      <protection/>
    </xf>
    <xf numFmtId="0" fontId="6" fillId="0" borderId="0" xfId="0" applyFont="1" applyAlignment="1">
      <alignment vertical="center"/>
    </xf>
    <xf numFmtId="0" fontId="1" fillId="0" borderId="0" xfId="0" applyFont="1" applyAlignment="1">
      <alignment vertical="center"/>
    </xf>
    <xf numFmtId="0" fontId="16" fillId="34" borderId="42" xfId="0" applyFont="1" applyFill="1" applyBorder="1" applyAlignment="1" applyProtection="1">
      <alignment vertical="center" shrinkToFit="1"/>
      <protection/>
    </xf>
    <xf numFmtId="0" fontId="16" fillId="34" borderId="45" xfId="0" applyFont="1" applyFill="1" applyBorder="1" applyAlignment="1" applyProtection="1">
      <alignment vertical="center"/>
      <protection/>
    </xf>
    <xf numFmtId="0" fontId="38" fillId="34" borderId="45" xfId="0" applyFont="1" applyFill="1" applyBorder="1" applyAlignment="1" applyProtection="1">
      <alignment vertical="center"/>
      <protection/>
    </xf>
    <xf numFmtId="49" fontId="17" fillId="34" borderId="41" xfId="0" applyNumberFormat="1" applyFont="1" applyFill="1" applyBorder="1" applyAlignment="1" applyProtection="1">
      <alignment horizontal="center" vertical="center"/>
      <protection/>
    </xf>
    <xf numFmtId="49" fontId="17" fillId="34" borderId="45" xfId="0" applyNumberFormat="1" applyFont="1" applyFill="1" applyBorder="1" applyAlignment="1" applyProtection="1">
      <alignment horizontal="center" vertical="center"/>
      <protection/>
    </xf>
    <xf numFmtId="49" fontId="17" fillId="34" borderId="42" xfId="0" applyNumberFormat="1" applyFont="1" applyFill="1" applyBorder="1" applyAlignment="1" applyProtection="1">
      <alignment horizontal="center" vertical="center"/>
      <protection/>
    </xf>
    <xf numFmtId="0" fontId="43" fillId="34" borderId="40" xfId="0" applyFont="1" applyFill="1" applyBorder="1" applyAlignment="1" applyProtection="1">
      <alignment horizontal="right" vertical="center"/>
      <protection/>
    </xf>
    <xf numFmtId="0" fontId="1" fillId="0" borderId="53" xfId="0" applyFont="1" applyBorder="1" applyAlignment="1">
      <alignment vertical="center"/>
    </xf>
    <xf numFmtId="0" fontId="1" fillId="32" borderId="54" xfId="0" applyFont="1" applyFill="1" applyBorder="1" applyAlignment="1">
      <alignment vertical="center"/>
    </xf>
    <xf numFmtId="0" fontId="1" fillId="0" borderId="54" xfId="0" applyFont="1" applyBorder="1" applyAlignment="1">
      <alignment vertical="center"/>
    </xf>
    <xf numFmtId="0" fontId="1" fillId="0" borderId="55" xfId="0" applyFont="1" applyBorder="1" applyAlignment="1">
      <alignment vertical="center"/>
    </xf>
    <xf numFmtId="0" fontId="1" fillId="32" borderId="55" xfId="0" applyFont="1" applyFill="1" applyBorder="1" applyAlignment="1">
      <alignment vertical="center"/>
    </xf>
    <xf numFmtId="0" fontId="1" fillId="0" borderId="35" xfId="0" applyFont="1" applyBorder="1" applyAlignment="1">
      <alignment vertical="center"/>
    </xf>
    <xf numFmtId="0" fontId="1" fillId="0" borderId="33" xfId="0" applyFont="1" applyBorder="1" applyAlignment="1">
      <alignment vertical="center"/>
    </xf>
    <xf numFmtId="0" fontId="1" fillId="0" borderId="36" xfId="0" applyFont="1" applyBorder="1" applyAlignment="1">
      <alignment vertical="center"/>
    </xf>
    <xf numFmtId="0" fontId="1" fillId="0" borderId="37" xfId="0" applyFont="1" applyBorder="1" applyAlignment="1">
      <alignment vertical="center"/>
    </xf>
    <xf numFmtId="0" fontId="1" fillId="0" borderId="30" xfId="0" applyFont="1" applyBorder="1" applyAlignment="1">
      <alignment vertical="center"/>
    </xf>
    <xf numFmtId="0" fontId="1" fillId="0" borderId="38" xfId="0" applyFont="1" applyBorder="1" applyAlignment="1">
      <alignment vertical="center"/>
    </xf>
    <xf numFmtId="0" fontId="1" fillId="0" borderId="33" xfId="0" applyFont="1" applyBorder="1" applyAlignment="1">
      <alignment vertical="center"/>
    </xf>
    <xf numFmtId="0" fontId="1" fillId="0" borderId="0" xfId="0" applyFont="1" applyBorder="1" applyAlignment="1">
      <alignment horizontal="center" vertical="center"/>
    </xf>
    <xf numFmtId="0" fontId="1" fillId="0" borderId="30" xfId="0" applyFont="1" applyBorder="1" applyAlignment="1">
      <alignment vertical="center" textRotation="255"/>
    </xf>
    <xf numFmtId="0" fontId="1" fillId="0" borderId="16" xfId="0" applyFont="1" applyBorder="1" applyAlignment="1">
      <alignment vertical="center"/>
    </xf>
    <xf numFmtId="0" fontId="1" fillId="0" borderId="0" xfId="0" applyFont="1" applyBorder="1" applyAlignment="1">
      <alignment vertical="center"/>
    </xf>
    <xf numFmtId="0" fontId="1" fillId="0" borderId="20" xfId="0" applyFont="1" applyBorder="1" applyAlignment="1">
      <alignment vertical="center"/>
    </xf>
    <xf numFmtId="0" fontId="1" fillId="0" borderId="56" xfId="0" applyFont="1" applyBorder="1" applyAlignment="1">
      <alignment vertical="center"/>
    </xf>
    <xf numFmtId="0" fontId="1" fillId="32" borderId="57" xfId="0" applyFont="1" applyFill="1" applyBorder="1" applyAlignment="1">
      <alignment vertical="center"/>
    </xf>
    <xf numFmtId="0" fontId="1" fillId="0" borderId="57" xfId="0" applyFont="1" applyBorder="1" applyAlignment="1">
      <alignment vertical="center"/>
    </xf>
    <xf numFmtId="0" fontId="1" fillId="0" borderId="58" xfId="0" applyFont="1" applyBorder="1" applyAlignment="1">
      <alignment vertical="center"/>
    </xf>
    <xf numFmtId="0" fontId="1" fillId="0" borderId="59" xfId="0" applyFont="1" applyBorder="1" applyAlignment="1">
      <alignment vertical="center"/>
    </xf>
    <xf numFmtId="0" fontId="1" fillId="0" borderId="60" xfId="0" applyFont="1" applyBorder="1" applyAlignment="1">
      <alignment vertical="center"/>
    </xf>
    <xf numFmtId="0" fontId="1" fillId="0" borderId="61" xfId="0" applyFont="1" applyBorder="1" applyAlignment="1">
      <alignment vertical="center"/>
    </xf>
    <xf numFmtId="0" fontId="1" fillId="0" borderId="62" xfId="0" applyFont="1" applyBorder="1" applyAlignment="1">
      <alignment vertical="center"/>
    </xf>
    <xf numFmtId="0" fontId="1" fillId="0" borderId="63" xfId="0" applyFont="1" applyBorder="1" applyAlignment="1">
      <alignment vertical="center"/>
    </xf>
    <xf numFmtId="0" fontId="1" fillId="0" borderId="64" xfId="0" applyFont="1" applyBorder="1" applyAlignment="1">
      <alignment vertical="center"/>
    </xf>
    <xf numFmtId="0" fontId="1" fillId="0" borderId="65" xfId="0" applyFont="1" applyBorder="1" applyAlignment="1">
      <alignment vertical="center"/>
    </xf>
    <xf numFmtId="0" fontId="1" fillId="0" borderId="66" xfId="0" applyFont="1" applyBorder="1" applyAlignment="1">
      <alignment vertical="center"/>
    </xf>
    <xf numFmtId="0" fontId="1" fillId="0" borderId="67" xfId="0" applyFont="1" applyBorder="1" applyAlignment="1">
      <alignment vertical="center"/>
    </xf>
    <xf numFmtId="0" fontId="1" fillId="0" borderId="68" xfId="0" applyFont="1" applyBorder="1" applyAlignment="1">
      <alignment vertical="center"/>
    </xf>
    <xf numFmtId="0" fontId="1" fillId="0" borderId="69" xfId="0" applyFont="1" applyBorder="1" applyAlignment="1">
      <alignment vertical="center"/>
    </xf>
    <xf numFmtId="0" fontId="1" fillId="32" borderId="57" xfId="0" applyFont="1" applyFill="1" applyBorder="1" applyAlignment="1">
      <alignment vertical="center"/>
    </xf>
    <xf numFmtId="0" fontId="17" fillId="34" borderId="41" xfId="0" applyFont="1" applyFill="1" applyBorder="1" applyAlignment="1" applyProtection="1">
      <alignment vertical="center"/>
      <protection/>
    </xf>
    <xf numFmtId="0" fontId="1" fillId="32" borderId="56" xfId="0" applyFont="1" applyFill="1" applyBorder="1" applyAlignment="1">
      <alignment vertical="center"/>
    </xf>
    <xf numFmtId="0" fontId="1" fillId="32" borderId="58" xfId="0" applyFont="1" applyFill="1" applyBorder="1" applyAlignment="1">
      <alignment vertical="center"/>
    </xf>
    <xf numFmtId="0" fontId="1" fillId="0" borderId="54" xfId="0" applyFont="1" applyBorder="1" applyAlignment="1">
      <alignment vertical="center"/>
    </xf>
    <xf numFmtId="0" fontId="55" fillId="0" borderId="35" xfId="0" applyFont="1" applyBorder="1" applyAlignment="1">
      <alignment vertical="center"/>
    </xf>
    <xf numFmtId="0" fontId="1" fillId="32" borderId="35" xfId="0" applyFont="1" applyFill="1" applyBorder="1" applyAlignment="1">
      <alignment vertical="center"/>
    </xf>
    <xf numFmtId="0" fontId="1" fillId="32" borderId="33" xfId="0" applyFont="1" applyFill="1" applyBorder="1" applyAlignment="1">
      <alignment vertical="center"/>
    </xf>
    <xf numFmtId="0" fontId="1" fillId="0" borderId="35" xfId="0" applyFont="1" applyBorder="1" applyAlignment="1">
      <alignment vertical="center"/>
    </xf>
    <xf numFmtId="0" fontId="1" fillId="0" borderId="59" xfId="0" applyFont="1" applyBorder="1" applyAlignment="1">
      <alignment vertical="center"/>
    </xf>
    <xf numFmtId="0" fontId="1" fillId="32" borderId="37" xfId="0" applyFont="1" applyFill="1" applyBorder="1" applyAlignment="1">
      <alignment vertical="center"/>
    </xf>
    <xf numFmtId="0" fontId="1" fillId="0" borderId="0" xfId="0" applyFont="1" applyBorder="1" applyAlignment="1">
      <alignment vertical="center"/>
    </xf>
    <xf numFmtId="0" fontId="1" fillId="32" borderId="16" xfId="0" applyFont="1" applyFill="1" applyBorder="1" applyAlignment="1">
      <alignment vertical="center"/>
    </xf>
    <xf numFmtId="0" fontId="43" fillId="34" borderId="40" xfId="0" applyFont="1" applyFill="1" applyBorder="1" applyAlignment="1" applyProtection="1">
      <alignment horizontal="left" vertical="center"/>
      <protection/>
    </xf>
    <xf numFmtId="0" fontId="6" fillId="0" borderId="0" xfId="0" applyFont="1" applyBorder="1" applyAlignment="1">
      <alignment vertical="center"/>
    </xf>
    <xf numFmtId="0" fontId="1" fillId="32" borderId="54" xfId="0" applyFont="1" applyFill="1" applyBorder="1" applyAlignment="1">
      <alignment vertical="center"/>
    </xf>
    <xf numFmtId="0" fontId="1" fillId="0" borderId="54" xfId="0" applyFont="1" applyFill="1" applyBorder="1" applyAlignment="1">
      <alignment vertical="center"/>
    </xf>
    <xf numFmtId="0" fontId="1" fillId="0" borderId="54" xfId="0" applyFont="1" applyFill="1" applyBorder="1" applyAlignment="1">
      <alignment vertical="center"/>
    </xf>
    <xf numFmtId="0" fontId="6" fillId="0" borderId="38" xfId="0" applyFont="1" applyBorder="1" applyAlignment="1">
      <alignment vertical="center"/>
    </xf>
    <xf numFmtId="0" fontId="6" fillId="0" borderId="35" xfId="0" applyFont="1" applyBorder="1" applyAlignment="1">
      <alignment vertical="center"/>
    </xf>
    <xf numFmtId="0" fontId="6" fillId="0" borderId="16" xfId="0" applyFont="1" applyBorder="1" applyAlignment="1">
      <alignment vertical="center"/>
    </xf>
    <xf numFmtId="0" fontId="6" fillId="0" borderId="37" xfId="0" applyFont="1" applyBorder="1" applyAlignment="1">
      <alignment vertical="center"/>
    </xf>
    <xf numFmtId="0" fontId="1" fillId="32" borderId="36" xfId="0" applyFont="1" applyFill="1" applyBorder="1" applyAlignment="1">
      <alignment vertical="center"/>
    </xf>
    <xf numFmtId="0" fontId="1" fillId="0" borderId="16" xfId="0" applyFont="1" applyBorder="1" applyAlignment="1">
      <alignment vertical="center"/>
    </xf>
    <xf numFmtId="0" fontId="1" fillId="0" borderId="54" xfId="0" applyFont="1" applyBorder="1" applyAlignment="1">
      <alignment vertical="center" textRotation="255"/>
    </xf>
    <xf numFmtId="189" fontId="1" fillId="0" borderId="30" xfId="0" applyNumberFormat="1" applyFont="1" applyBorder="1" applyAlignment="1">
      <alignment vertical="center"/>
    </xf>
    <xf numFmtId="189" fontId="1" fillId="0" borderId="0" xfId="0" applyNumberFormat="1" applyFont="1" applyBorder="1" applyAlignment="1">
      <alignment vertical="center"/>
    </xf>
    <xf numFmtId="0" fontId="1" fillId="0" borderId="64" xfId="0" applyFont="1" applyBorder="1" applyAlignment="1">
      <alignment vertical="center"/>
    </xf>
    <xf numFmtId="0" fontId="1" fillId="0" borderId="70" xfId="0" applyFont="1" applyBorder="1" applyAlignment="1">
      <alignment vertical="center"/>
    </xf>
    <xf numFmtId="0" fontId="6" fillId="0" borderId="60" xfId="0" applyFont="1" applyBorder="1" applyAlignment="1">
      <alignment vertical="center"/>
    </xf>
    <xf numFmtId="0" fontId="1" fillId="32" borderId="70" xfId="0" applyFont="1" applyFill="1" applyBorder="1" applyAlignment="1">
      <alignment vertical="center"/>
    </xf>
    <xf numFmtId="0" fontId="6" fillId="0" borderId="66" xfId="0" applyFont="1" applyBorder="1" applyAlignment="1">
      <alignment vertical="center"/>
    </xf>
    <xf numFmtId="0" fontId="6" fillId="0" borderId="69" xfId="0" applyFont="1" applyBorder="1" applyAlignment="1">
      <alignment vertical="center"/>
    </xf>
    <xf numFmtId="0" fontId="17" fillId="0" borderId="40" xfId="0" applyFont="1" applyFill="1" applyBorder="1" applyAlignment="1" applyProtection="1">
      <alignment vertical="center"/>
      <protection locked="0"/>
    </xf>
    <xf numFmtId="0" fontId="17" fillId="0" borderId="41" xfId="0" applyFont="1" applyFill="1" applyBorder="1" applyAlignment="1" applyProtection="1">
      <alignment vertical="center"/>
      <protection locked="0"/>
    </xf>
    <xf numFmtId="0" fontId="6" fillId="32" borderId="0" xfId="60" applyFont="1" applyFill="1" applyAlignment="1" applyProtection="1">
      <alignment vertical="center"/>
      <protection/>
    </xf>
    <xf numFmtId="0" fontId="6" fillId="32" borderId="71" xfId="60" applyFont="1" applyFill="1" applyBorder="1" applyAlignment="1" applyProtection="1">
      <alignment vertical="center"/>
      <protection/>
    </xf>
    <xf numFmtId="0" fontId="1" fillId="32" borderId="72" xfId="60" applyFont="1" applyFill="1" applyBorder="1" applyAlignment="1" applyProtection="1">
      <alignment horizontal="center" vertical="center"/>
      <protection/>
    </xf>
    <xf numFmtId="0" fontId="6" fillId="32" borderId="73" xfId="60" applyFont="1" applyFill="1" applyBorder="1" applyAlignment="1" applyProtection="1">
      <alignment vertical="center"/>
      <protection/>
    </xf>
    <xf numFmtId="0" fontId="6" fillId="32" borderId="12" xfId="60" applyFont="1" applyFill="1" applyBorder="1" applyAlignment="1" applyProtection="1">
      <alignment horizontal="left" vertical="center"/>
      <protection/>
    </xf>
    <xf numFmtId="0" fontId="6" fillId="32" borderId="0" xfId="60" applyFont="1" applyFill="1" applyBorder="1" applyAlignment="1" applyProtection="1">
      <alignment vertical="center"/>
      <protection/>
    </xf>
    <xf numFmtId="0" fontId="6" fillId="32" borderId="15" xfId="60" applyFont="1" applyFill="1" applyBorder="1" applyAlignment="1" applyProtection="1">
      <alignment horizontal="center" vertical="center"/>
      <protection/>
    </xf>
    <xf numFmtId="0" fontId="6" fillId="32" borderId="74" xfId="60" applyFont="1" applyFill="1" applyBorder="1" applyAlignment="1" applyProtection="1">
      <alignment horizontal="center" vertical="center"/>
      <protection/>
    </xf>
    <xf numFmtId="0" fontId="6" fillId="32" borderId="0" xfId="60" applyFont="1" applyFill="1" applyBorder="1" applyAlignment="1" applyProtection="1">
      <alignment horizontal="center" vertical="center"/>
      <protection/>
    </xf>
    <xf numFmtId="0" fontId="8" fillId="32" borderId="47" xfId="60" applyFont="1" applyFill="1" applyBorder="1" applyAlignment="1" applyProtection="1">
      <alignment horizontal="center" vertical="center"/>
      <protection/>
    </xf>
    <xf numFmtId="0" fontId="6" fillId="32" borderId="74" xfId="60" applyFont="1" applyFill="1" applyBorder="1" applyAlignment="1" applyProtection="1">
      <alignment vertical="center"/>
      <protection/>
    </xf>
    <xf numFmtId="0" fontId="6" fillId="32" borderId="47" xfId="60" applyFont="1" applyFill="1" applyBorder="1" applyAlignment="1" applyProtection="1">
      <alignment horizontal="center" vertical="center"/>
      <protection/>
    </xf>
    <xf numFmtId="0" fontId="8" fillId="32" borderId="0" xfId="60" applyFont="1" applyFill="1" applyBorder="1" applyAlignment="1" applyProtection="1">
      <alignment horizontal="center" vertical="center"/>
      <protection/>
    </xf>
    <xf numFmtId="0" fontId="6" fillId="32" borderId="75" xfId="60" applyFont="1" applyFill="1" applyBorder="1" applyAlignment="1" applyProtection="1">
      <alignment horizontal="center" vertical="center"/>
      <protection/>
    </xf>
    <xf numFmtId="0" fontId="6" fillId="32" borderId="76" xfId="60" applyFont="1" applyFill="1" applyBorder="1" applyAlignment="1" applyProtection="1">
      <alignment horizontal="left" vertical="center"/>
      <protection/>
    </xf>
    <xf numFmtId="0" fontId="6" fillId="32" borderId="17" xfId="60" applyFont="1" applyFill="1" applyBorder="1" applyAlignment="1" applyProtection="1">
      <alignment horizontal="left" vertical="center"/>
      <protection/>
    </xf>
    <xf numFmtId="0" fontId="6" fillId="32" borderId="18" xfId="60" applyFont="1" applyFill="1" applyBorder="1" applyAlignment="1" applyProtection="1">
      <alignment horizontal="left" vertical="center"/>
      <protection/>
    </xf>
    <xf numFmtId="180" fontId="6" fillId="32" borderId="47" xfId="60" applyNumberFormat="1" applyFont="1" applyFill="1" applyBorder="1" applyAlignment="1" applyProtection="1">
      <alignment vertical="center"/>
      <protection/>
    </xf>
    <xf numFmtId="180" fontId="6" fillId="32" borderId="48" xfId="60" applyNumberFormat="1" applyFont="1" applyFill="1" applyBorder="1" applyAlignment="1" applyProtection="1">
      <alignment vertical="center"/>
      <protection/>
    </xf>
    <xf numFmtId="0" fontId="6" fillId="32" borderId="16" xfId="60" applyFont="1" applyFill="1" applyBorder="1" applyAlignment="1" applyProtection="1">
      <alignment horizontal="right" vertical="center"/>
      <protection/>
    </xf>
    <xf numFmtId="0" fontId="6" fillId="32" borderId="26" xfId="60" applyFont="1" applyFill="1" applyBorder="1" applyAlignment="1" applyProtection="1">
      <alignment vertical="center"/>
      <protection/>
    </xf>
    <xf numFmtId="0" fontId="6" fillId="32" borderId="47" xfId="60" applyFont="1" applyFill="1" applyBorder="1" applyAlignment="1" applyProtection="1">
      <alignment vertical="center"/>
      <protection/>
    </xf>
    <xf numFmtId="0" fontId="6" fillId="32" borderId="21" xfId="60" applyFont="1" applyFill="1" applyBorder="1" applyAlignment="1" applyProtection="1">
      <alignment horizontal="left" vertical="center"/>
      <protection/>
    </xf>
    <xf numFmtId="0" fontId="6" fillId="32" borderId="15" xfId="60" applyFont="1" applyFill="1" applyBorder="1" applyAlignment="1" applyProtection="1">
      <alignment horizontal="left" vertical="center"/>
      <protection/>
    </xf>
    <xf numFmtId="0" fontId="6" fillId="32" borderId="25" xfId="60" applyFont="1" applyFill="1" applyBorder="1" applyAlignment="1" applyProtection="1">
      <alignment horizontal="left" vertical="center"/>
      <protection/>
    </xf>
    <xf numFmtId="0" fontId="6" fillId="32" borderId="77" xfId="60" applyFont="1" applyFill="1" applyBorder="1" applyAlignment="1" applyProtection="1">
      <alignment horizontal="left" vertical="center"/>
      <protection/>
    </xf>
    <xf numFmtId="0" fontId="6" fillId="32" borderId="13" xfId="60" applyFont="1" applyFill="1" applyBorder="1" applyAlignment="1" applyProtection="1">
      <alignment horizontal="left" vertical="center"/>
      <protection/>
    </xf>
    <xf numFmtId="0" fontId="6" fillId="32" borderId="16" xfId="60" applyFont="1" applyFill="1" applyBorder="1" applyAlignment="1" applyProtection="1">
      <alignment horizontal="left" vertical="center"/>
      <protection/>
    </xf>
    <xf numFmtId="0" fontId="6" fillId="32" borderId="0" xfId="60" applyFont="1" applyFill="1" applyBorder="1" applyAlignment="1" applyProtection="1">
      <alignment horizontal="left" vertical="center"/>
      <protection/>
    </xf>
    <xf numFmtId="49" fontId="6" fillId="32" borderId="47" xfId="60" applyNumberFormat="1" applyFont="1" applyFill="1" applyBorder="1" applyAlignment="1" applyProtection="1">
      <alignment vertical="center"/>
      <protection/>
    </xf>
    <xf numFmtId="181" fontId="6" fillId="32" borderId="47" xfId="60" applyNumberFormat="1" applyFont="1" applyFill="1" applyBorder="1" applyAlignment="1" applyProtection="1">
      <alignment vertical="center"/>
      <protection/>
    </xf>
    <xf numFmtId="0" fontId="6" fillId="32" borderId="16" xfId="60" applyFont="1" applyFill="1" applyBorder="1" applyAlignment="1" applyProtection="1">
      <alignment vertical="center"/>
      <protection/>
    </xf>
    <xf numFmtId="0" fontId="6" fillId="32" borderId="21" xfId="60" applyFont="1" applyFill="1" applyBorder="1" applyAlignment="1" applyProtection="1">
      <alignment vertical="center"/>
      <protection/>
    </xf>
    <xf numFmtId="0" fontId="6" fillId="32" borderId="15" xfId="60" applyFont="1" applyFill="1" applyBorder="1" applyAlignment="1" applyProtection="1">
      <alignment vertical="center"/>
      <protection/>
    </xf>
    <xf numFmtId="0" fontId="6" fillId="32" borderId="25" xfId="60" applyFont="1" applyFill="1" applyBorder="1" applyAlignment="1" applyProtection="1">
      <alignment vertical="center"/>
      <protection/>
    </xf>
    <xf numFmtId="0" fontId="6" fillId="32" borderId="76" xfId="60" applyFont="1" applyFill="1" applyBorder="1" applyAlignment="1" applyProtection="1">
      <alignment vertical="center"/>
      <protection/>
    </xf>
    <xf numFmtId="0" fontId="6" fillId="32" borderId="17" xfId="60" applyFont="1" applyFill="1" applyBorder="1" applyAlignment="1" applyProtection="1">
      <alignment vertical="center"/>
      <protection/>
    </xf>
    <xf numFmtId="0" fontId="6" fillId="32" borderId="18" xfId="60" applyFont="1" applyFill="1" applyBorder="1" applyAlignment="1" applyProtection="1">
      <alignment vertical="center"/>
      <protection/>
    </xf>
    <xf numFmtId="0" fontId="6" fillId="32" borderId="49" xfId="60" applyFont="1" applyFill="1" applyBorder="1" applyAlignment="1" applyProtection="1">
      <alignment vertical="center"/>
      <protection/>
    </xf>
    <xf numFmtId="0" fontId="6" fillId="32" borderId="78" xfId="60" applyFont="1" applyFill="1" applyBorder="1" applyAlignment="1" applyProtection="1">
      <alignment vertical="center"/>
      <protection/>
    </xf>
    <xf numFmtId="0" fontId="6" fillId="32" borderId="26" xfId="60" applyFont="1" applyFill="1" applyBorder="1" applyAlignment="1" applyProtection="1">
      <alignment horizontal="left" vertical="center"/>
      <protection/>
    </xf>
    <xf numFmtId="0" fontId="6" fillId="32" borderId="79" xfId="60" applyFont="1" applyFill="1" applyBorder="1" applyAlignment="1" applyProtection="1">
      <alignment vertical="center"/>
      <protection/>
    </xf>
    <xf numFmtId="181" fontId="6" fillId="32" borderId="79" xfId="60" applyNumberFormat="1" applyFont="1" applyFill="1" applyBorder="1" applyAlignment="1" applyProtection="1">
      <alignment vertical="center"/>
      <protection/>
    </xf>
    <xf numFmtId="0" fontId="6" fillId="32" borderId="79" xfId="60" applyFont="1" applyFill="1" applyBorder="1" applyAlignment="1" applyProtection="1">
      <alignment horizontal="center" vertical="center"/>
      <protection/>
    </xf>
    <xf numFmtId="180" fontId="6" fillId="32" borderId="79" xfId="60" applyNumberFormat="1" applyFont="1" applyFill="1" applyBorder="1" applyAlignment="1" applyProtection="1">
      <alignment vertical="center"/>
      <protection/>
    </xf>
    <xf numFmtId="180" fontId="6" fillId="32" borderId="80" xfId="60" applyNumberFormat="1" applyFont="1" applyFill="1" applyBorder="1" applyAlignment="1" applyProtection="1">
      <alignment vertical="center"/>
      <protection/>
    </xf>
    <xf numFmtId="0" fontId="6" fillId="32" borderId="37" xfId="60" applyFont="1" applyFill="1" applyBorder="1" applyAlignment="1" applyProtection="1">
      <alignment vertical="center"/>
      <protection/>
    </xf>
    <xf numFmtId="0" fontId="6" fillId="32" borderId="30" xfId="60" applyFont="1" applyFill="1" applyBorder="1" applyAlignment="1" applyProtection="1">
      <alignment vertical="center"/>
      <protection/>
    </xf>
    <xf numFmtId="0" fontId="6" fillId="32" borderId="31" xfId="60" applyFont="1" applyFill="1" applyBorder="1" applyAlignment="1" applyProtection="1">
      <alignment vertical="center"/>
      <protection/>
    </xf>
    <xf numFmtId="0" fontId="6" fillId="32" borderId="81" xfId="60" applyFont="1" applyFill="1" applyBorder="1" applyAlignment="1" applyProtection="1">
      <alignment vertical="center"/>
      <protection/>
    </xf>
    <xf numFmtId="0" fontId="6" fillId="32" borderId="82" xfId="60" applyFont="1" applyFill="1" applyBorder="1" applyAlignment="1" applyProtection="1">
      <alignment vertical="center"/>
      <protection/>
    </xf>
    <xf numFmtId="0" fontId="6" fillId="32" borderId="83" xfId="60" applyFont="1" applyFill="1" applyBorder="1" applyAlignment="1" applyProtection="1">
      <alignment vertical="center"/>
      <protection/>
    </xf>
    <xf numFmtId="0" fontId="6" fillId="32" borderId="49" xfId="60" applyFont="1" applyFill="1" applyBorder="1" applyAlignment="1" applyProtection="1">
      <alignment horizontal="center"/>
      <protection/>
    </xf>
    <xf numFmtId="0" fontId="6" fillId="32" borderId="74" xfId="60" applyFont="1" applyFill="1" applyBorder="1" applyAlignment="1" applyProtection="1">
      <alignment horizontal="center" vertical="top"/>
      <protection/>
    </xf>
    <xf numFmtId="0" fontId="8" fillId="32" borderId="26" xfId="60" applyFont="1" applyFill="1" applyBorder="1" applyAlignment="1" applyProtection="1">
      <alignment horizontal="center" vertical="center"/>
      <protection/>
    </xf>
    <xf numFmtId="0" fontId="6" fillId="32" borderId="75" xfId="60" applyFont="1" applyFill="1" applyBorder="1" applyAlignment="1" applyProtection="1">
      <alignment vertical="center"/>
      <protection/>
    </xf>
    <xf numFmtId="0" fontId="6" fillId="32" borderId="12" xfId="60" applyFont="1" applyFill="1" applyBorder="1" applyAlignment="1" applyProtection="1">
      <alignment vertical="center"/>
      <protection/>
    </xf>
    <xf numFmtId="0" fontId="6" fillId="32" borderId="13" xfId="60" applyFont="1" applyFill="1" applyBorder="1" applyAlignment="1" applyProtection="1">
      <alignment vertical="center"/>
      <protection/>
    </xf>
    <xf numFmtId="0" fontId="6" fillId="32" borderId="77" xfId="60" applyFont="1" applyFill="1" applyBorder="1" applyAlignment="1" applyProtection="1">
      <alignment vertical="center"/>
      <protection/>
    </xf>
    <xf numFmtId="0" fontId="6" fillId="32" borderId="28" xfId="60" applyFont="1" applyFill="1" applyBorder="1" applyAlignment="1" applyProtection="1">
      <alignment vertical="center"/>
      <protection/>
    </xf>
    <xf numFmtId="180" fontId="6" fillId="32" borderId="0" xfId="60" applyNumberFormat="1" applyFont="1" applyFill="1" applyBorder="1" applyAlignment="1" applyProtection="1">
      <alignment vertical="center"/>
      <protection/>
    </xf>
    <xf numFmtId="0" fontId="6" fillId="32" borderId="20" xfId="60" applyFont="1" applyFill="1" applyBorder="1" applyAlignment="1" applyProtection="1">
      <alignment vertical="center"/>
      <protection/>
    </xf>
    <xf numFmtId="0" fontId="6" fillId="32" borderId="21" xfId="60" applyFont="1" applyFill="1" applyBorder="1" applyAlignment="1" applyProtection="1">
      <alignment horizontal="right" vertical="center"/>
      <protection/>
    </xf>
    <xf numFmtId="180" fontId="6" fillId="32" borderId="15" xfId="60" applyNumberFormat="1" applyFont="1" applyFill="1" applyBorder="1" applyAlignment="1" applyProtection="1">
      <alignment vertical="center"/>
      <protection/>
    </xf>
    <xf numFmtId="0" fontId="6" fillId="32" borderId="23" xfId="60" applyFont="1" applyFill="1" applyBorder="1" applyAlignment="1" applyProtection="1">
      <alignment vertical="center"/>
      <protection/>
    </xf>
    <xf numFmtId="49" fontId="6" fillId="32" borderId="0" xfId="60" applyNumberFormat="1" applyFont="1" applyFill="1" applyBorder="1" applyAlignment="1" applyProtection="1">
      <alignment horizontal="center" vertical="center"/>
      <protection/>
    </xf>
    <xf numFmtId="49" fontId="6" fillId="32" borderId="15" xfId="60" applyNumberFormat="1" applyFont="1" applyFill="1" applyBorder="1" applyAlignment="1" applyProtection="1">
      <alignment horizontal="center" vertical="center"/>
      <protection/>
    </xf>
    <xf numFmtId="183" fontId="28" fillId="32" borderId="47" xfId="60" applyNumberFormat="1" applyFont="1" applyFill="1" applyBorder="1" applyAlignment="1" applyProtection="1">
      <alignment horizontal="right" vertical="center"/>
      <protection/>
    </xf>
    <xf numFmtId="49" fontId="28" fillId="32" borderId="49" xfId="60" applyNumberFormat="1" applyFont="1" applyFill="1" applyBorder="1" applyAlignment="1" applyProtection="1">
      <alignment vertical="center"/>
      <protection/>
    </xf>
    <xf numFmtId="181" fontId="28" fillId="32" borderId="49" xfId="60" applyNumberFormat="1" applyFont="1" applyFill="1" applyBorder="1" applyAlignment="1" applyProtection="1">
      <alignment vertical="center"/>
      <protection/>
    </xf>
    <xf numFmtId="0" fontId="28" fillId="32" borderId="49" xfId="60" applyFont="1" applyFill="1" applyBorder="1" applyAlignment="1" applyProtection="1">
      <alignment horizontal="center" vertical="center"/>
      <protection/>
    </xf>
    <xf numFmtId="180" fontId="28" fillId="32" borderId="49" xfId="60" applyNumberFormat="1" applyFont="1" applyFill="1" applyBorder="1" applyAlignment="1" applyProtection="1">
      <alignment vertical="center"/>
      <protection/>
    </xf>
    <xf numFmtId="0" fontId="28" fillId="32" borderId="0" xfId="60" applyFont="1" applyFill="1" applyBorder="1" applyAlignment="1" applyProtection="1">
      <alignment vertical="center"/>
      <protection/>
    </xf>
    <xf numFmtId="180" fontId="28" fillId="32" borderId="78" xfId="60" applyNumberFormat="1" applyFont="1" applyFill="1" applyBorder="1" applyAlignment="1" applyProtection="1">
      <alignment vertical="center"/>
      <protection/>
    </xf>
    <xf numFmtId="49" fontId="6" fillId="32" borderId="79" xfId="60" applyNumberFormat="1" applyFont="1" applyFill="1" applyBorder="1" applyAlignment="1" applyProtection="1">
      <alignment vertical="center"/>
      <protection/>
    </xf>
    <xf numFmtId="49" fontId="28" fillId="32" borderId="79" xfId="60" applyNumberFormat="1" applyFont="1" applyFill="1" applyBorder="1" applyAlignment="1" applyProtection="1">
      <alignment vertical="center"/>
      <protection/>
    </xf>
    <xf numFmtId="181" fontId="28" fillId="32" borderId="79" xfId="60" applyNumberFormat="1" applyFont="1" applyFill="1" applyBorder="1" applyAlignment="1" applyProtection="1">
      <alignment vertical="center"/>
      <protection/>
    </xf>
    <xf numFmtId="0" fontId="28" fillId="32" borderId="79" xfId="60" applyFont="1" applyFill="1" applyBorder="1" applyAlignment="1" applyProtection="1">
      <alignment horizontal="center" vertical="center"/>
      <protection/>
    </xf>
    <xf numFmtId="180" fontId="28" fillId="32" borderId="79" xfId="60" applyNumberFormat="1" applyFont="1" applyFill="1" applyBorder="1" applyAlignment="1" applyProtection="1">
      <alignment vertical="center"/>
      <protection/>
    </xf>
    <xf numFmtId="180" fontId="28" fillId="32" borderId="80" xfId="60" applyNumberFormat="1" applyFont="1" applyFill="1" applyBorder="1" applyAlignment="1" applyProtection="1">
      <alignment vertical="center"/>
      <protection/>
    </xf>
    <xf numFmtId="0" fontId="6" fillId="32" borderId="84" xfId="60" applyFont="1" applyFill="1" applyBorder="1" applyAlignment="1" applyProtection="1">
      <alignment horizontal="left" vertical="center"/>
      <protection/>
    </xf>
    <xf numFmtId="0" fontId="6" fillId="32" borderId="51" xfId="60" applyFont="1" applyFill="1" applyBorder="1" applyAlignment="1" applyProtection="1">
      <alignment vertical="center"/>
      <protection/>
    </xf>
    <xf numFmtId="0" fontId="6" fillId="32" borderId="51" xfId="60" applyFont="1" applyFill="1" applyBorder="1" applyAlignment="1" applyProtection="1">
      <alignment horizontal="center" vertical="center"/>
      <protection/>
    </xf>
    <xf numFmtId="0" fontId="6" fillId="32" borderId="85" xfId="60" applyFont="1" applyFill="1" applyBorder="1" applyAlignment="1" applyProtection="1">
      <alignment vertical="center"/>
      <protection/>
    </xf>
    <xf numFmtId="0" fontId="97" fillId="33" borderId="0" xfId="0" applyFont="1" applyFill="1" applyAlignment="1">
      <alignment vertical="center"/>
    </xf>
    <xf numFmtId="0" fontId="0" fillId="33" borderId="0" xfId="0" applyFont="1" applyFill="1" applyBorder="1" applyAlignment="1">
      <alignment vertical="center"/>
    </xf>
    <xf numFmtId="0" fontId="39" fillId="32" borderId="86" xfId="0" applyFont="1" applyFill="1" applyBorder="1" applyAlignment="1" applyProtection="1">
      <alignment horizontal="left" vertical="center" indent="1"/>
      <protection locked="0"/>
    </xf>
    <xf numFmtId="0" fontId="39" fillId="32" borderId="87" xfId="0" applyFont="1" applyFill="1" applyBorder="1" applyAlignment="1" applyProtection="1">
      <alignment horizontal="left" vertical="center" indent="1"/>
      <protection locked="0"/>
    </xf>
    <xf numFmtId="0" fontId="39" fillId="32" borderId="88" xfId="0" applyFont="1" applyFill="1" applyBorder="1" applyAlignment="1" applyProtection="1">
      <alignment horizontal="left" vertical="center" indent="1"/>
      <protection locked="0"/>
    </xf>
    <xf numFmtId="0" fontId="42" fillId="33" borderId="89" xfId="0" applyFont="1" applyFill="1" applyBorder="1" applyAlignment="1">
      <alignment vertical="center"/>
    </xf>
    <xf numFmtId="0" fontId="42" fillId="33" borderId="90" xfId="0" applyFont="1" applyFill="1" applyBorder="1" applyAlignment="1">
      <alignment vertical="center"/>
    </xf>
    <xf numFmtId="0" fontId="42" fillId="33" borderId="91" xfId="0" applyFont="1" applyFill="1" applyBorder="1" applyAlignment="1">
      <alignment vertical="center"/>
    </xf>
    <xf numFmtId="0" fontId="42" fillId="33" borderId="92" xfId="0" applyFont="1" applyFill="1" applyBorder="1" applyAlignment="1">
      <alignment vertical="center"/>
    </xf>
    <xf numFmtId="0" fontId="42" fillId="33" borderId="93" xfId="0" applyFont="1" applyFill="1" applyBorder="1" applyAlignment="1">
      <alignment vertical="center"/>
    </xf>
    <xf numFmtId="0" fontId="42" fillId="33" borderId="94" xfId="0" applyFont="1" applyFill="1" applyBorder="1" applyAlignment="1">
      <alignment vertical="center"/>
    </xf>
    <xf numFmtId="0" fontId="16" fillId="34" borderId="41" xfId="0" applyFont="1" applyFill="1" applyBorder="1" applyAlignment="1" applyProtection="1">
      <alignment horizontal="center" vertical="center" shrinkToFit="1"/>
      <protection/>
    </xf>
    <xf numFmtId="0" fontId="16" fillId="34" borderId="42" xfId="0" applyFont="1" applyFill="1" applyBorder="1" applyAlignment="1" applyProtection="1">
      <alignment horizontal="center" vertical="center" shrinkToFit="1"/>
      <protection/>
    </xf>
    <xf numFmtId="0" fontId="17" fillId="35" borderId="41" xfId="0" applyFont="1" applyFill="1" applyBorder="1" applyAlignment="1" applyProtection="1">
      <alignment horizontal="center" vertical="center"/>
      <protection locked="0"/>
    </xf>
    <xf numFmtId="0" fontId="17" fillId="35" borderId="45" xfId="0" applyFont="1" applyFill="1" applyBorder="1" applyAlignment="1" applyProtection="1">
      <alignment horizontal="center" vertical="center"/>
      <protection locked="0"/>
    </xf>
    <xf numFmtId="0" fontId="17" fillId="32" borderId="41" xfId="0" applyFont="1" applyFill="1" applyBorder="1" applyAlignment="1" applyProtection="1">
      <alignment vertical="center" shrinkToFit="1"/>
      <protection locked="0"/>
    </xf>
    <xf numFmtId="0" fontId="17" fillId="32" borderId="45" xfId="0" applyFont="1" applyFill="1" applyBorder="1" applyAlignment="1" applyProtection="1">
      <alignment vertical="center" shrinkToFit="1"/>
      <protection locked="0"/>
    </xf>
    <xf numFmtId="0" fontId="17" fillId="35" borderId="41" xfId="0" applyFont="1" applyFill="1" applyBorder="1" applyAlignment="1" applyProtection="1">
      <alignment vertical="center" shrinkToFit="1"/>
      <protection locked="0"/>
    </xf>
    <xf numFmtId="0" fontId="17" fillId="35" borderId="45" xfId="0" applyFont="1" applyFill="1" applyBorder="1" applyAlignment="1" applyProtection="1">
      <alignment vertical="center" shrinkToFit="1"/>
      <protection locked="0"/>
    </xf>
    <xf numFmtId="0" fontId="17" fillId="32" borderId="40" xfId="0" applyFont="1" applyFill="1" applyBorder="1" applyAlignment="1" applyProtection="1">
      <alignment horizontal="center" vertical="center"/>
      <protection locked="0"/>
    </xf>
    <xf numFmtId="0" fontId="23" fillId="34" borderId="40" xfId="0" applyFont="1" applyFill="1" applyBorder="1" applyAlignment="1" applyProtection="1">
      <alignment horizontal="center" vertical="center" textRotation="255"/>
      <protection/>
    </xf>
    <xf numFmtId="0" fontId="16" fillId="34" borderId="40" xfId="0" applyFont="1" applyFill="1" applyBorder="1" applyAlignment="1" applyProtection="1">
      <alignment vertical="center" shrinkToFit="1"/>
      <protection/>
    </xf>
    <xf numFmtId="0" fontId="17" fillId="35" borderId="41" xfId="0" applyFont="1" applyFill="1" applyBorder="1" applyAlignment="1" applyProtection="1">
      <alignment vertical="center"/>
      <protection locked="0"/>
    </xf>
    <xf numFmtId="0" fontId="17" fillId="35" borderId="45" xfId="0" applyFont="1" applyFill="1" applyBorder="1" applyAlignment="1" applyProtection="1">
      <alignment vertical="center"/>
      <protection locked="0"/>
    </xf>
    <xf numFmtId="0" fontId="17" fillId="35" borderId="42" xfId="0" applyFont="1" applyFill="1" applyBorder="1" applyAlignment="1" applyProtection="1">
      <alignment vertical="center"/>
      <protection locked="0"/>
    </xf>
    <xf numFmtId="0" fontId="17" fillId="32" borderId="41" xfId="0" applyFont="1" applyFill="1" applyBorder="1" applyAlignment="1" applyProtection="1">
      <alignment vertical="center"/>
      <protection locked="0"/>
    </xf>
    <xf numFmtId="0" fontId="17" fillId="32" borderId="45" xfId="0" applyFont="1" applyFill="1" applyBorder="1" applyAlignment="1" applyProtection="1">
      <alignment vertical="center"/>
      <protection locked="0"/>
    </xf>
    <xf numFmtId="0" fontId="17" fillId="35" borderId="40" xfId="0" applyFont="1" applyFill="1" applyBorder="1" applyAlignment="1" applyProtection="1">
      <alignment vertical="center"/>
      <protection locked="0"/>
    </xf>
    <xf numFmtId="0" fontId="17" fillId="32" borderId="40" xfId="0" applyFont="1" applyFill="1" applyBorder="1" applyAlignment="1" applyProtection="1">
      <alignment vertical="center"/>
      <protection locked="0"/>
    </xf>
    <xf numFmtId="0" fontId="16" fillId="34" borderId="40" xfId="0" applyFont="1" applyFill="1" applyBorder="1" applyAlignment="1" applyProtection="1">
      <alignment horizontal="center" vertical="center" shrinkToFit="1"/>
      <protection/>
    </xf>
    <xf numFmtId="0" fontId="52" fillId="34" borderId="40" xfId="0" applyFont="1" applyFill="1" applyBorder="1" applyAlignment="1" applyProtection="1">
      <alignment horizontal="center" vertical="center" textRotation="255"/>
      <protection/>
    </xf>
    <xf numFmtId="0" fontId="0" fillId="0" borderId="0" xfId="0" applyFont="1" applyFill="1" applyBorder="1" applyAlignment="1" applyProtection="1">
      <alignment vertical="center"/>
      <protection/>
    </xf>
    <xf numFmtId="0" fontId="0" fillId="0" borderId="0" xfId="0" applyFont="1" applyFill="1" applyBorder="1" applyAlignment="1" applyProtection="1">
      <alignment vertical="center"/>
      <protection/>
    </xf>
    <xf numFmtId="0" fontId="0" fillId="0" borderId="39"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shrinkToFit="1"/>
      <protection/>
    </xf>
    <xf numFmtId="0" fontId="0" fillId="0" borderId="0" xfId="0" applyNumberFormat="1" applyFont="1" applyFill="1" applyBorder="1" applyAlignment="1" applyProtection="1">
      <alignment vertical="center"/>
      <protection/>
    </xf>
    <xf numFmtId="0" fontId="6" fillId="0" borderId="0" xfId="0" applyFont="1" applyFill="1" applyBorder="1" applyAlignment="1" applyProtection="1">
      <alignment vertical="center"/>
      <protection/>
    </xf>
    <xf numFmtId="0" fontId="0" fillId="0" borderId="0" xfId="0" applyFont="1" applyFill="1" applyBorder="1" applyAlignment="1" applyProtection="1">
      <alignment vertical="center" shrinkToFit="1"/>
      <protection/>
    </xf>
    <xf numFmtId="0" fontId="0" fillId="0" borderId="0" xfId="0" applyFont="1" applyFill="1" applyBorder="1" applyAlignment="1" applyProtection="1">
      <alignment horizontal="left" vertical="center"/>
      <protection/>
    </xf>
    <xf numFmtId="0" fontId="0" fillId="0" borderId="39" xfId="0" applyFont="1" applyFill="1" applyBorder="1" applyAlignment="1" applyProtection="1">
      <alignment horizontal="center" vertical="center" shrinkToFit="1"/>
      <protection/>
    </xf>
    <xf numFmtId="0" fontId="0"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17" fillId="0" borderId="0" xfId="0" applyFont="1" applyFill="1" applyBorder="1" applyAlignment="1" applyProtection="1">
      <alignment horizontal="center" vertical="center" textRotation="255"/>
      <protection/>
    </xf>
    <xf numFmtId="0" fontId="17" fillId="0" borderId="0" xfId="0" applyFont="1" applyFill="1" applyBorder="1" applyAlignment="1" applyProtection="1">
      <alignment vertical="center" shrinkToFit="1"/>
      <protection/>
    </xf>
    <xf numFmtId="0" fontId="17" fillId="0" borderId="0" xfId="0" applyFont="1" applyFill="1" applyBorder="1" applyAlignment="1" applyProtection="1">
      <alignment horizontal="center" vertical="center"/>
      <protection/>
    </xf>
    <xf numFmtId="0" fontId="17" fillId="0" borderId="0" xfId="0" applyFont="1" applyFill="1" applyBorder="1" applyAlignment="1" applyProtection="1">
      <alignment horizontal="center" vertical="center" textRotation="255" shrinkToFit="1"/>
      <protection/>
    </xf>
    <xf numFmtId="0" fontId="6" fillId="32" borderId="17" xfId="60" applyFont="1" applyFill="1" applyBorder="1" applyAlignment="1" applyProtection="1">
      <alignment horizontal="right" vertical="center"/>
      <protection/>
    </xf>
    <xf numFmtId="0" fontId="6" fillId="32" borderId="77" xfId="60" applyFont="1" applyFill="1" applyBorder="1" applyAlignment="1" applyProtection="1">
      <alignment horizontal="center" vertical="center"/>
      <protection/>
    </xf>
    <xf numFmtId="0" fontId="6" fillId="32" borderId="12" xfId="60" applyFont="1" applyFill="1" applyBorder="1" applyAlignment="1" applyProtection="1">
      <alignment horizontal="center" vertical="center"/>
      <protection/>
    </xf>
    <xf numFmtId="0" fontId="6" fillId="32" borderId="13" xfId="60" applyFont="1" applyFill="1" applyBorder="1" applyAlignment="1" applyProtection="1">
      <alignment horizontal="center" vertical="center"/>
      <protection/>
    </xf>
    <xf numFmtId="0" fontId="6" fillId="32" borderId="32" xfId="60" applyFont="1" applyFill="1" applyBorder="1" applyAlignment="1" applyProtection="1">
      <alignment horizontal="center" vertical="center"/>
      <protection/>
    </xf>
    <xf numFmtId="0" fontId="6" fillId="32" borderId="10" xfId="60" applyFont="1" applyFill="1" applyBorder="1" applyAlignment="1" applyProtection="1">
      <alignment horizontal="center" vertical="center"/>
      <protection/>
    </xf>
    <xf numFmtId="0" fontId="6" fillId="32" borderId="95" xfId="60" applyFont="1" applyFill="1" applyBorder="1" applyAlignment="1" applyProtection="1">
      <alignment horizontal="center" vertical="center"/>
      <protection/>
    </xf>
    <xf numFmtId="0" fontId="6" fillId="32" borderId="0" xfId="60" applyFont="1" applyFill="1" applyBorder="1" applyAlignment="1" applyProtection="1">
      <alignment horizontal="center" vertical="center"/>
      <protection/>
    </xf>
    <xf numFmtId="0" fontId="6" fillId="32" borderId="0" xfId="60" applyFont="1" applyFill="1" applyAlignment="1" applyProtection="1">
      <alignment horizontal="left" vertical="center"/>
      <protection/>
    </xf>
    <xf numFmtId="0" fontId="6" fillId="32" borderId="76" xfId="60" applyFont="1" applyFill="1" applyBorder="1" applyAlignment="1" applyProtection="1">
      <alignment horizontal="right" vertical="center"/>
      <protection/>
    </xf>
    <xf numFmtId="0" fontId="6" fillId="32" borderId="35" xfId="60" applyFont="1" applyFill="1" applyBorder="1" applyAlignment="1" applyProtection="1">
      <alignment horizontal="center" vertical="center"/>
      <protection/>
    </xf>
    <xf numFmtId="0" fontId="6" fillId="32" borderId="33" xfId="60" applyFont="1" applyFill="1" applyBorder="1" applyAlignment="1" applyProtection="1">
      <alignment horizontal="center" vertical="center"/>
      <protection/>
    </xf>
    <xf numFmtId="0" fontId="6" fillId="32" borderId="34" xfId="60" applyFont="1" applyFill="1" applyBorder="1" applyAlignment="1" applyProtection="1">
      <alignment horizontal="center" vertical="center"/>
      <protection/>
    </xf>
    <xf numFmtId="0" fontId="6" fillId="32" borderId="21" xfId="60" applyFont="1" applyFill="1" applyBorder="1" applyAlignment="1" applyProtection="1">
      <alignment horizontal="center" vertical="center"/>
      <protection/>
    </xf>
    <xf numFmtId="0" fontId="6" fillId="32" borderId="15" xfId="60" applyFont="1" applyFill="1" applyBorder="1" applyAlignment="1" applyProtection="1">
      <alignment horizontal="center" vertical="center"/>
      <protection/>
    </xf>
    <xf numFmtId="0" fontId="6" fillId="32" borderId="25" xfId="60" applyFont="1" applyFill="1" applyBorder="1" applyAlignment="1" applyProtection="1">
      <alignment horizontal="center" vertical="center"/>
      <protection/>
    </xf>
    <xf numFmtId="0" fontId="6" fillId="32" borderId="16" xfId="60" applyFont="1" applyFill="1" applyBorder="1" applyAlignment="1" applyProtection="1">
      <alignment horizontal="left" vertical="center"/>
      <protection/>
    </xf>
    <xf numFmtId="0" fontId="6" fillId="32" borderId="0" xfId="60" applyFont="1" applyFill="1" applyBorder="1" applyAlignment="1" applyProtection="1">
      <alignment horizontal="left" vertical="center"/>
      <protection/>
    </xf>
    <xf numFmtId="0" fontId="6" fillId="32" borderId="76" xfId="60" applyFont="1" applyFill="1" applyBorder="1" applyAlignment="1" applyProtection="1">
      <alignment horizontal="left" vertical="center"/>
      <protection/>
    </xf>
    <xf numFmtId="0" fontId="6" fillId="32" borderId="18" xfId="60" applyFont="1" applyFill="1" applyBorder="1" applyAlignment="1" applyProtection="1">
      <alignment horizontal="left" vertical="center"/>
      <protection/>
    </xf>
    <xf numFmtId="0" fontId="6" fillId="32" borderId="79" xfId="60" applyFont="1" applyFill="1" applyBorder="1" applyAlignment="1" applyProtection="1">
      <alignment horizontal="center" vertical="center"/>
      <protection/>
    </xf>
    <xf numFmtId="0" fontId="6" fillId="32" borderId="16" xfId="60" applyFont="1" applyFill="1" applyBorder="1" applyAlignment="1" applyProtection="1">
      <alignment vertical="center"/>
      <protection/>
    </xf>
    <xf numFmtId="0" fontId="6" fillId="32" borderId="26" xfId="60" applyFont="1" applyFill="1" applyBorder="1" applyAlignment="1" applyProtection="1">
      <alignment vertical="center"/>
      <protection/>
    </xf>
    <xf numFmtId="0" fontId="6" fillId="32" borderId="21" xfId="60" applyFont="1" applyFill="1" applyBorder="1" applyAlignment="1" applyProtection="1">
      <alignment vertical="center"/>
      <protection/>
    </xf>
    <xf numFmtId="0" fontId="6" fillId="32" borderId="25" xfId="60" applyFont="1" applyFill="1" applyBorder="1" applyAlignment="1" applyProtection="1">
      <alignment vertical="center"/>
      <protection/>
    </xf>
    <xf numFmtId="0" fontId="6" fillId="32" borderId="17" xfId="60" applyFont="1" applyFill="1" applyBorder="1" applyAlignment="1" applyProtection="1">
      <alignment horizontal="left" vertical="center"/>
      <protection/>
    </xf>
    <xf numFmtId="0" fontId="6" fillId="32" borderId="21" xfId="60" applyFont="1" applyFill="1" applyBorder="1" applyAlignment="1" applyProtection="1">
      <alignment horizontal="left" vertical="center"/>
      <protection/>
    </xf>
    <xf numFmtId="0" fontId="6" fillId="32" borderId="15" xfId="60" applyFont="1" applyFill="1" applyBorder="1" applyAlignment="1" applyProtection="1">
      <alignment horizontal="left" vertical="center"/>
      <protection/>
    </xf>
    <xf numFmtId="0" fontId="6" fillId="32" borderId="77" xfId="60" applyFont="1" applyFill="1" applyBorder="1" applyAlignment="1" applyProtection="1">
      <alignment horizontal="left" vertical="center"/>
      <protection/>
    </xf>
    <xf numFmtId="0" fontId="6" fillId="32" borderId="12" xfId="60" applyFont="1" applyFill="1" applyBorder="1" applyAlignment="1" applyProtection="1">
      <alignment horizontal="left" vertical="center"/>
      <protection/>
    </xf>
    <xf numFmtId="0" fontId="6" fillId="32" borderId="13" xfId="60" applyFont="1" applyFill="1" applyBorder="1" applyAlignment="1" applyProtection="1">
      <alignment horizontal="left" vertical="center"/>
      <protection/>
    </xf>
    <xf numFmtId="0" fontId="6" fillId="32" borderId="14" xfId="60" applyFont="1" applyFill="1" applyBorder="1" applyAlignment="1" applyProtection="1">
      <alignment horizontal="center" vertical="center"/>
      <protection/>
    </xf>
    <xf numFmtId="0" fontId="6" fillId="32" borderId="24" xfId="60" applyFont="1" applyFill="1" applyBorder="1" applyAlignment="1" applyProtection="1">
      <alignment horizontal="center" vertical="center"/>
      <protection/>
    </xf>
    <xf numFmtId="0" fontId="6" fillId="32" borderId="32" xfId="60" applyFont="1" applyFill="1" applyBorder="1" applyAlignment="1" applyProtection="1">
      <alignment horizontal="left" vertical="center" indent="1"/>
      <protection/>
    </xf>
    <xf numFmtId="0" fontId="6" fillId="32" borderId="10" xfId="60" applyFont="1" applyFill="1" applyBorder="1" applyAlignment="1" applyProtection="1">
      <alignment horizontal="left" vertical="center" indent="1"/>
      <protection/>
    </xf>
    <xf numFmtId="0" fontId="6" fillId="32" borderId="11" xfId="60" applyFont="1" applyFill="1" applyBorder="1" applyAlignment="1" applyProtection="1">
      <alignment horizontal="left" vertical="center" indent="1"/>
      <protection/>
    </xf>
    <xf numFmtId="0" fontId="6" fillId="32" borderId="14" xfId="60" applyFont="1" applyFill="1" applyBorder="1" applyAlignment="1" applyProtection="1">
      <alignment horizontal="left" vertical="center" indent="1"/>
      <protection/>
    </xf>
    <xf numFmtId="0" fontId="6" fillId="32" borderId="12" xfId="60" applyFont="1" applyFill="1" applyBorder="1" applyAlignment="1" applyProtection="1">
      <alignment horizontal="left" vertical="center" indent="1"/>
      <protection/>
    </xf>
    <xf numFmtId="0" fontId="6" fillId="32" borderId="13" xfId="60" applyFont="1" applyFill="1" applyBorder="1" applyAlignment="1" applyProtection="1">
      <alignment horizontal="left" vertical="center" indent="1"/>
      <protection/>
    </xf>
    <xf numFmtId="0" fontId="6" fillId="32" borderId="49" xfId="60" applyFont="1" applyFill="1" applyBorder="1" applyAlignment="1" applyProtection="1">
      <alignment horizontal="center" vertical="center"/>
      <protection/>
    </xf>
    <xf numFmtId="0" fontId="6" fillId="32" borderId="74" xfId="60" applyFont="1" applyFill="1" applyBorder="1" applyAlignment="1" applyProtection="1">
      <alignment horizontal="center" vertical="center"/>
      <protection/>
    </xf>
    <xf numFmtId="0" fontId="6" fillId="32" borderId="11" xfId="60" applyFont="1" applyFill="1" applyBorder="1" applyAlignment="1" applyProtection="1">
      <alignment horizontal="center" vertical="center"/>
      <protection/>
    </xf>
    <xf numFmtId="0" fontId="6" fillId="32" borderId="83" xfId="60" applyFont="1" applyFill="1" applyBorder="1" applyAlignment="1" applyProtection="1">
      <alignment horizontal="center" vertical="center"/>
      <protection/>
    </xf>
    <xf numFmtId="0" fontId="6" fillId="32" borderId="24" xfId="60" applyFont="1" applyFill="1" applyBorder="1" applyAlignment="1" applyProtection="1">
      <alignment horizontal="left" vertical="center" indent="1"/>
      <protection/>
    </xf>
    <xf numFmtId="0" fontId="6" fillId="32" borderId="14" xfId="60" applyFont="1" applyFill="1" applyBorder="1" applyAlignment="1" applyProtection="1">
      <alignment horizontal="left" vertical="center"/>
      <protection/>
    </xf>
    <xf numFmtId="0" fontId="6" fillId="32" borderId="24" xfId="60" applyFont="1" applyFill="1" applyBorder="1" applyAlignment="1" applyProtection="1">
      <alignment horizontal="left" vertical="center"/>
      <protection/>
    </xf>
    <xf numFmtId="0" fontId="6" fillId="32" borderId="95" xfId="60" applyFont="1" applyFill="1" applyBorder="1" applyAlignment="1" applyProtection="1">
      <alignment horizontal="left" vertical="center" indent="1"/>
      <protection/>
    </xf>
    <xf numFmtId="0" fontId="6" fillId="32" borderId="76" xfId="60" applyFont="1" applyFill="1" applyBorder="1" applyAlignment="1" applyProtection="1">
      <alignment horizontal="center" vertical="center"/>
      <protection/>
    </xf>
    <xf numFmtId="0" fontId="6" fillId="32" borderId="17" xfId="60" applyFont="1" applyFill="1" applyBorder="1" applyAlignment="1" applyProtection="1">
      <alignment horizontal="center" vertical="center"/>
      <protection/>
    </xf>
    <xf numFmtId="0" fontId="6" fillId="32" borderId="18" xfId="60" applyFont="1" applyFill="1" applyBorder="1" applyAlignment="1" applyProtection="1">
      <alignment horizontal="center" vertical="center"/>
      <protection/>
    </xf>
    <xf numFmtId="0" fontId="4" fillId="32" borderId="0" xfId="60" applyFont="1" applyFill="1" applyAlignment="1" applyProtection="1">
      <alignment horizontal="center" vertical="center"/>
      <protection/>
    </xf>
    <xf numFmtId="187" fontId="6" fillId="32" borderId="0" xfId="60" applyNumberFormat="1" applyFont="1" applyFill="1" applyBorder="1" applyAlignment="1" applyProtection="1">
      <alignment horizontal="left" vertical="center"/>
      <protection/>
    </xf>
    <xf numFmtId="187" fontId="6" fillId="32" borderId="26" xfId="60" applyNumberFormat="1" applyFont="1" applyFill="1" applyBorder="1" applyAlignment="1" applyProtection="1">
      <alignment horizontal="left" vertical="center"/>
      <protection/>
    </xf>
    <xf numFmtId="0" fontId="6" fillId="32" borderId="26" xfId="60" applyFont="1" applyFill="1" applyBorder="1" applyAlignment="1" applyProtection="1">
      <alignment horizontal="left" vertical="center"/>
      <protection/>
    </xf>
    <xf numFmtId="0" fontId="1" fillId="32" borderId="17" xfId="60" applyFont="1" applyFill="1" applyBorder="1" applyAlignment="1" applyProtection="1">
      <alignment horizontal="center" vertical="center"/>
      <protection/>
    </xf>
    <xf numFmtId="180" fontId="6" fillId="32" borderId="0" xfId="60" applyNumberFormat="1" applyFont="1" applyFill="1" applyBorder="1" applyAlignment="1" applyProtection="1">
      <alignment vertical="center"/>
      <protection/>
    </xf>
    <xf numFmtId="0" fontId="6" fillId="32" borderId="0" xfId="60" applyFont="1" applyFill="1" applyBorder="1" applyAlignment="1" applyProtection="1">
      <alignment vertical="center"/>
      <protection/>
    </xf>
    <xf numFmtId="180" fontId="6" fillId="32" borderId="15" xfId="60" applyNumberFormat="1" applyFont="1" applyFill="1" applyBorder="1" applyAlignment="1" applyProtection="1">
      <alignment vertical="center"/>
      <protection/>
    </xf>
    <xf numFmtId="0" fontId="6" fillId="32" borderId="15" xfId="60" applyFont="1" applyFill="1" applyBorder="1" applyAlignment="1" applyProtection="1">
      <alignment vertical="center"/>
      <protection/>
    </xf>
    <xf numFmtId="182" fontId="6" fillId="32" borderId="0" xfId="60" applyNumberFormat="1" applyFont="1" applyFill="1" applyBorder="1" applyAlignment="1" applyProtection="1">
      <alignment vertical="center"/>
      <protection/>
    </xf>
    <xf numFmtId="38" fontId="6" fillId="32" borderId="0" xfId="48" applyFont="1" applyFill="1" applyAlignment="1" applyProtection="1">
      <alignment vertical="center"/>
      <protection/>
    </xf>
    <xf numFmtId="38" fontId="6" fillId="32" borderId="0" xfId="48" applyFont="1" applyFill="1" applyBorder="1" applyAlignment="1" applyProtection="1">
      <alignment vertical="center"/>
      <protection/>
    </xf>
    <xf numFmtId="38" fontId="6" fillId="32" borderId="15" xfId="48" applyFont="1" applyFill="1" applyBorder="1" applyAlignment="1" applyProtection="1">
      <alignment vertical="center"/>
      <protection/>
    </xf>
    <xf numFmtId="182" fontId="6" fillId="32" borderId="15" xfId="60" applyNumberFormat="1" applyFont="1" applyFill="1" applyBorder="1" applyAlignment="1" applyProtection="1">
      <alignment vertical="center"/>
      <protection/>
    </xf>
    <xf numFmtId="0" fontId="6" fillId="32" borderId="77" xfId="60" applyFont="1" applyFill="1" applyBorder="1" applyAlignment="1" applyProtection="1">
      <alignment horizontal="center" vertical="center"/>
      <protection locked="0"/>
    </xf>
    <xf numFmtId="0" fontId="6" fillId="32" borderId="12" xfId="60" applyFont="1" applyFill="1" applyBorder="1" applyAlignment="1" applyProtection="1">
      <alignment horizontal="center" vertical="center"/>
      <protection locked="0"/>
    </xf>
    <xf numFmtId="0" fontId="6" fillId="32" borderId="13" xfId="60" applyFont="1" applyFill="1" applyBorder="1" applyAlignment="1" applyProtection="1">
      <alignment horizontal="center" vertical="center"/>
      <protection locked="0"/>
    </xf>
    <xf numFmtId="0" fontId="6" fillId="32" borderId="51" xfId="60" applyFont="1" applyFill="1" applyBorder="1" applyAlignment="1" applyProtection="1">
      <alignment horizontal="center" vertical="center"/>
      <protection/>
    </xf>
    <xf numFmtId="0" fontId="28" fillId="32" borderId="76" xfId="60" applyFont="1" applyFill="1" applyBorder="1" applyAlignment="1" applyProtection="1">
      <alignment horizontal="center" vertical="center"/>
      <protection/>
    </xf>
    <xf numFmtId="0" fontId="28" fillId="32" borderId="17" xfId="60" applyFont="1" applyFill="1" applyBorder="1" applyAlignment="1" applyProtection="1">
      <alignment horizontal="center" vertical="center"/>
      <protection/>
    </xf>
    <xf numFmtId="0" fontId="28" fillId="32" borderId="18" xfId="60" applyFont="1" applyFill="1" applyBorder="1" applyAlignment="1" applyProtection="1">
      <alignment horizontal="center" vertical="center"/>
      <protection/>
    </xf>
    <xf numFmtId="0" fontId="6" fillId="32" borderId="16" xfId="60" applyFont="1" applyFill="1" applyBorder="1" applyAlignment="1" applyProtection="1">
      <alignment horizontal="center" vertical="center"/>
      <protection/>
    </xf>
    <xf numFmtId="0" fontId="6" fillId="32" borderId="26" xfId="60" applyFont="1" applyFill="1" applyBorder="1" applyAlignment="1" applyProtection="1">
      <alignment horizontal="center" vertical="center"/>
      <protection/>
    </xf>
    <xf numFmtId="0" fontId="28" fillId="32" borderId="16" xfId="60" applyFont="1" applyFill="1" applyBorder="1" applyAlignment="1" applyProtection="1">
      <alignment horizontal="center" vertical="center"/>
      <protection/>
    </xf>
    <xf numFmtId="0" fontId="28" fillId="32" borderId="0" xfId="60" applyFont="1" applyFill="1" applyBorder="1" applyAlignment="1" applyProtection="1">
      <alignment horizontal="center" vertical="center"/>
      <protection/>
    </xf>
    <xf numFmtId="0" fontId="28" fillId="32" borderId="26" xfId="60" applyFont="1" applyFill="1" applyBorder="1" applyAlignment="1" applyProtection="1">
      <alignment horizontal="center" vertical="center"/>
      <protection/>
    </xf>
    <xf numFmtId="0" fontId="1" fillId="32" borderId="77" xfId="60" applyFont="1" applyFill="1" applyBorder="1" applyAlignment="1" applyProtection="1">
      <alignment horizontal="left" vertical="center"/>
      <protection/>
    </xf>
    <xf numFmtId="0" fontId="1" fillId="32" borderId="12" xfId="60" applyFont="1" applyFill="1" applyBorder="1" applyAlignment="1" applyProtection="1">
      <alignment horizontal="left" vertical="center"/>
      <protection/>
    </xf>
    <xf numFmtId="0" fontId="1" fillId="32" borderId="13" xfId="60" applyFont="1" applyFill="1" applyBorder="1" applyAlignment="1" applyProtection="1">
      <alignment horizontal="left" vertical="center"/>
      <protection/>
    </xf>
    <xf numFmtId="0" fontId="1" fillId="32" borderId="27" xfId="0" applyFont="1" applyFill="1" applyBorder="1" applyAlignment="1">
      <alignment horizontal="center" vertical="distributed" textRotation="255"/>
    </xf>
    <xf numFmtId="0" fontId="1" fillId="32" borderId="18" xfId="0" applyFont="1" applyFill="1" applyBorder="1" applyAlignment="1">
      <alignment horizontal="center" vertical="distributed" textRotation="255"/>
    </xf>
    <xf numFmtId="0" fontId="1" fillId="32" borderId="19" xfId="0" applyFont="1" applyFill="1" applyBorder="1" applyAlignment="1">
      <alignment horizontal="center" vertical="distributed" textRotation="255"/>
    </xf>
    <xf numFmtId="0" fontId="1" fillId="32" borderId="26" xfId="0" applyFont="1" applyFill="1" applyBorder="1" applyAlignment="1">
      <alignment horizontal="center" vertical="distributed" textRotation="255"/>
    </xf>
    <xf numFmtId="0" fontId="1" fillId="32" borderId="29" xfId="0" applyFont="1" applyFill="1" applyBorder="1" applyAlignment="1">
      <alignment horizontal="center" vertical="distributed" textRotation="255"/>
    </xf>
    <xf numFmtId="0" fontId="1" fillId="32" borderId="31" xfId="0" applyFont="1" applyFill="1" applyBorder="1" applyAlignment="1">
      <alignment horizontal="center" vertical="distributed" textRotation="255"/>
    </xf>
    <xf numFmtId="0" fontId="8" fillId="32" borderId="29" xfId="0" applyFont="1" applyFill="1" applyBorder="1" applyAlignment="1">
      <alignment horizontal="left" vertical="center" wrapText="1"/>
    </xf>
    <xf numFmtId="0" fontId="8" fillId="32" borderId="30" xfId="0" applyFont="1" applyFill="1" applyBorder="1" applyAlignment="1">
      <alignment horizontal="left" vertical="center" wrapText="1"/>
    </xf>
    <xf numFmtId="0" fontId="8" fillId="32" borderId="31" xfId="0" applyFont="1" applyFill="1" applyBorder="1" applyAlignment="1">
      <alignment horizontal="left" vertical="center" wrapText="1"/>
    </xf>
    <xf numFmtId="0" fontId="1" fillId="32" borderId="17" xfId="0" applyFont="1" applyFill="1" applyBorder="1" applyAlignment="1">
      <alignment horizontal="center" vertical="center"/>
    </xf>
    <xf numFmtId="0" fontId="1" fillId="32" borderId="15" xfId="0" applyFont="1" applyFill="1" applyBorder="1" applyAlignment="1">
      <alignment horizontal="left" vertical="center" shrinkToFit="1"/>
    </xf>
    <xf numFmtId="0" fontId="1" fillId="32" borderId="25" xfId="0" applyFont="1" applyFill="1" applyBorder="1" applyAlignment="1">
      <alignment horizontal="left" vertical="center" shrinkToFit="1"/>
    </xf>
    <xf numFmtId="0" fontId="1" fillId="32" borderId="32" xfId="0" applyFont="1" applyFill="1" applyBorder="1" applyAlignment="1">
      <alignment horizontal="center" vertical="center"/>
    </xf>
    <xf numFmtId="0" fontId="1" fillId="32" borderId="10" xfId="0" applyFont="1" applyFill="1" applyBorder="1" applyAlignment="1">
      <alignment horizontal="center" vertical="center"/>
    </xf>
    <xf numFmtId="0" fontId="1" fillId="32" borderId="95" xfId="0" applyFont="1" applyFill="1" applyBorder="1" applyAlignment="1">
      <alignment horizontal="center" vertical="center"/>
    </xf>
    <xf numFmtId="0" fontId="0" fillId="0" borderId="27" xfId="0" applyBorder="1" applyAlignment="1">
      <alignment horizontal="center" vertical="center"/>
    </xf>
    <xf numFmtId="0" fontId="0" fillId="0" borderId="17" xfId="0" applyBorder="1" applyAlignment="1">
      <alignment horizontal="center" vertical="center"/>
    </xf>
    <xf numFmtId="0" fontId="0" fillId="0" borderId="28" xfId="0" applyBorder="1" applyAlignment="1">
      <alignment horizontal="center" vertical="center"/>
    </xf>
    <xf numFmtId="0" fontId="0" fillId="0" borderId="19" xfId="0" applyBorder="1" applyAlignment="1">
      <alignment horizontal="center" vertical="center"/>
    </xf>
    <xf numFmtId="0" fontId="0" fillId="0" borderId="0" xfId="0" applyBorder="1" applyAlignment="1">
      <alignment horizontal="center" vertical="center"/>
    </xf>
    <xf numFmtId="0" fontId="0" fillId="0" borderId="20" xfId="0"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0" fontId="0" fillId="0" borderId="38" xfId="0" applyBorder="1" applyAlignment="1">
      <alignment horizontal="center" vertical="center"/>
    </xf>
    <xf numFmtId="0" fontId="1" fillId="32" borderId="11" xfId="0" applyFont="1" applyFill="1" applyBorder="1" applyAlignment="1">
      <alignment horizontal="center" vertical="center"/>
    </xf>
    <xf numFmtId="0" fontId="1" fillId="32" borderId="27" xfId="0" applyFont="1" applyFill="1" applyBorder="1" applyAlignment="1">
      <alignment horizontal="center" vertical="center"/>
    </xf>
    <xf numFmtId="0" fontId="1" fillId="32" borderId="18" xfId="0" applyFont="1" applyFill="1" applyBorder="1" applyAlignment="1">
      <alignment horizontal="center" vertical="center"/>
    </xf>
    <xf numFmtId="0" fontId="1" fillId="32" borderId="19" xfId="0" applyFont="1" applyFill="1" applyBorder="1" applyAlignment="1">
      <alignment horizontal="center" vertical="center"/>
    </xf>
    <xf numFmtId="0" fontId="1" fillId="32" borderId="0" xfId="0" applyFont="1" applyFill="1" applyBorder="1" applyAlignment="1">
      <alignment horizontal="center" vertical="center"/>
    </xf>
    <xf numFmtId="0" fontId="1" fillId="32" borderId="26" xfId="0" applyFont="1" applyFill="1" applyBorder="1" applyAlignment="1">
      <alignment horizontal="center" vertical="center"/>
    </xf>
    <xf numFmtId="0" fontId="1" fillId="32" borderId="29" xfId="0" applyFont="1" applyFill="1" applyBorder="1" applyAlignment="1">
      <alignment horizontal="center" vertical="center"/>
    </xf>
    <xf numFmtId="0" fontId="1" fillId="32" borderId="30" xfId="0" applyFont="1" applyFill="1" applyBorder="1" applyAlignment="1">
      <alignment horizontal="center" vertical="center"/>
    </xf>
    <xf numFmtId="0" fontId="1" fillId="32" borderId="31" xfId="0" applyFont="1" applyFill="1" applyBorder="1" applyAlignment="1">
      <alignment horizontal="center" vertical="center"/>
    </xf>
    <xf numFmtId="0" fontId="7" fillId="32" borderId="27" xfId="0" applyFont="1" applyFill="1" applyBorder="1" applyAlignment="1">
      <alignment horizontal="center" vertical="center"/>
    </xf>
    <xf numFmtId="0" fontId="7" fillId="32" borderId="17" xfId="0" applyFont="1" applyFill="1" applyBorder="1" applyAlignment="1">
      <alignment horizontal="center" vertical="center"/>
    </xf>
    <xf numFmtId="0" fontId="7" fillId="32" borderId="28" xfId="0" applyFont="1" applyFill="1" applyBorder="1" applyAlignment="1">
      <alignment horizontal="center" vertical="center"/>
    </xf>
    <xf numFmtId="0" fontId="7" fillId="32" borderId="19" xfId="0" applyFont="1" applyFill="1" applyBorder="1" applyAlignment="1">
      <alignment horizontal="center" vertical="center"/>
    </xf>
    <xf numFmtId="0" fontId="7" fillId="32" borderId="0" xfId="0" applyFont="1" applyFill="1" applyBorder="1" applyAlignment="1">
      <alignment horizontal="center" vertical="center"/>
    </xf>
    <xf numFmtId="0" fontId="7" fillId="32" borderId="20" xfId="0" applyFont="1" applyFill="1" applyBorder="1" applyAlignment="1">
      <alignment horizontal="center" vertical="center"/>
    </xf>
    <xf numFmtId="49" fontId="1" fillId="32" borderId="12" xfId="0" applyNumberFormat="1" applyFont="1" applyFill="1" applyBorder="1" applyAlignment="1">
      <alignment horizontal="center" vertical="center"/>
    </xf>
    <xf numFmtId="0" fontId="1" fillId="32" borderId="15" xfId="0" applyFont="1" applyFill="1" applyBorder="1" applyAlignment="1">
      <alignment horizontal="center" vertical="center"/>
    </xf>
    <xf numFmtId="0" fontId="1" fillId="32" borderId="32" xfId="0" applyFont="1" applyFill="1" applyBorder="1" applyAlignment="1">
      <alignment horizontal="distributed" vertical="center" indent="1"/>
    </xf>
    <xf numFmtId="0" fontId="1" fillId="32" borderId="10" xfId="0" applyFont="1" applyFill="1" applyBorder="1" applyAlignment="1">
      <alignment horizontal="distributed" vertical="center" indent="1"/>
    </xf>
    <xf numFmtId="0" fontId="1" fillId="32" borderId="11" xfId="0" applyFont="1" applyFill="1" applyBorder="1" applyAlignment="1">
      <alignment horizontal="distributed" vertical="center" indent="1"/>
    </xf>
    <xf numFmtId="0" fontId="7" fillId="32" borderId="29" xfId="0" applyFont="1" applyFill="1" applyBorder="1" applyAlignment="1">
      <alignment horizontal="center" vertical="center"/>
    </xf>
    <xf numFmtId="0" fontId="7" fillId="32" borderId="30" xfId="0" applyFont="1" applyFill="1" applyBorder="1" applyAlignment="1">
      <alignment horizontal="center" vertical="center"/>
    </xf>
    <xf numFmtId="0" fontId="7" fillId="32" borderId="38" xfId="0" applyFont="1" applyFill="1" applyBorder="1" applyAlignment="1">
      <alignment horizontal="center" vertical="center"/>
    </xf>
    <xf numFmtId="0" fontId="1" fillId="32" borderId="28" xfId="0" applyFont="1" applyFill="1" applyBorder="1" applyAlignment="1">
      <alignment horizontal="center" vertical="center"/>
    </xf>
    <xf numFmtId="0" fontId="1" fillId="32" borderId="22" xfId="0" applyFont="1" applyFill="1" applyBorder="1" applyAlignment="1">
      <alignment horizontal="center" vertical="center"/>
    </xf>
    <xf numFmtId="0" fontId="1" fillId="32" borderId="23" xfId="0" applyFont="1" applyFill="1" applyBorder="1" applyAlignment="1">
      <alignment horizontal="center" vertical="center"/>
    </xf>
    <xf numFmtId="0" fontId="1" fillId="32" borderId="49" xfId="0" applyFont="1" applyFill="1" applyBorder="1" applyAlignment="1">
      <alignment horizontal="center" vertical="center" textRotation="255"/>
    </xf>
    <xf numFmtId="0" fontId="0" fillId="32" borderId="79" xfId="0" applyFill="1" applyBorder="1" applyAlignment="1">
      <alignment horizontal="center" vertical="center" textRotation="255"/>
    </xf>
    <xf numFmtId="0" fontId="0" fillId="32" borderId="74" xfId="0" applyFill="1" applyBorder="1" applyAlignment="1">
      <alignment horizontal="center" vertical="center" textRotation="255"/>
    </xf>
    <xf numFmtId="0" fontId="1" fillId="32" borderId="12" xfId="0" applyFont="1" applyFill="1" applyBorder="1" applyAlignment="1">
      <alignment horizontal="center" vertical="center"/>
    </xf>
    <xf numFmtId="0" fontId="1" fillId="32" borderId="76" xfId="0" applyFont="1" applyFill="1" applyBorder="1" applyAlignment="1" quotePrefix="1">
      <alignment horizontal="right" vertical="center"/>
    </xf>
    <xf numFmtId="0" fontId="1" fillId="32" borderId="17" xfId="0" applyFont="1" applyFill="1" applyBorder="1" applyAlignment="1">
      <alignment horizontal="right" vertical="center"/>
    </xf>
    <xf numFmtId="0" fontId="1" fillId="32" borderId="10" xfId="0" applyFont="1" applyFill="1" applyBorder="1" applyAlignment="1">
      <alignment horizontal="distributed" vertical="center"/>
    </xf>
    <xf numFmtId="0" fontId="1" fillId="32" borderId="17" xfId="0" applyFont="1" applyFill="1" applyBorder="1" applyAlignment="1">
      <alignment horizontal="distributed" vertical="center"/>
    </xf>
    <xf numFmtId="0" fontId="1" fillId="32" borderId="15" xfId="0" applyFont="1" applyFill="1" applyBorder="1" applyAlignment="1">
      <alignment vertical="center"/>
    </xf>
    <xf numFmtId="0" fontId="1" fillId="32" borderId="37" xfId="0" applyFont="1" applyFill="1" applyBorder="1" applyAlignment="1">
      <alignment horizontal="center" vertical="center"/>
    </xf>
    <xf numFmtId="0" fontId="7" fillId="32" borderId="18" xfId="0" applyFont="1" applyFill="1" applyBorder="1" applyAlignment="1">
      <alignment horizontal="center" vertical="center"/>
    </xf>
    <xf numFmtId="0" fontId="7" fillId="32" borderId="26" xfId="0" applyFont="1" applyFill="1" applyBorder="1" applyAlignment="1">
      <alignment horizontal="center" vertical="center"/>
    </xf>
    <xf numFmtId="0" fontId="7" fillId="32" borderId="31" xfId="0" applyFont="1" applyFill="1" applyBorder="1" applyAlignment="1">
      <alignment horizontal="center" vertical="center"/>
    </xf>
    <xf numFmtId="0" fontId="1" fillId="32" borderId="16" xfId="0" applyFont="1" applyFill="1" applyBorder="1" applyAlignment="1">
      <alignment horizontal="center" vertical="center"/>
    </xf>
    <xf numFmtId="0" fontId="1" fillId="32" borderId="77" xfId="0" applyFont="1" applyFill="1" applyBorder="1" applyAlignment="1" quotePrefix="1">
      <alignment horizontal="right" vertical="center"/>
    </xf>
    <xf numFmtId="0" fontId="1" fillId="32" borderId="12" xfId="0" applyFont="1" applyFill="1" applyBorder="1" applyAlignment="1">
      <alignment horizontal="right" vertical="center"/>
    </xf>
    <xf numFmtId="0" fontId="1" fillId="32" borderId="12" xfId="0" applyFont="1" applyFill="1" applyBorder="1" applyAlignment="1">
      <alignment horizontal="distributed" vertical="center"/>
    </xf>
    <xf numFmtId="0" fontId="6" fillId="32" borderId="14" xfId="0" applyFont="1" applyFill="1" applyBorder="1" applyAlignment="1">
      <alignment horizontal="left" vertical="center" indent="1"/>
    </xf>
    <xf numFmtId="0" fontId="6" fillId="32" borderId="12" xfId="0" applyFont="1" applyFill="1" applyBorder="1" applyAlignment="1">
      <alignment horizontal="left" vertical="center" indent="1"/>
    </xf>
    <xf numFmtId="0" fontId="6" fillId="32" borderId="13" xfId="0" applyFont="1" applyFill="1" applyBorder="1" applyAlignment="1">
      <alignment horizontal="left" vertical="center" indent="1"/>
    </xf>
    <xf numFmtId="0" fontId="20" fillId="32" borderId="47" xfId="0" applyFont="1" applyFill="1" applyBorder="1" applyAlignment="1">
      <alignment horizontal="center" vertical="center"/>
    </xf>
    <xf numFmtId="0" fontId="1" fillId="32" borderId="17" xfId="0" applyNumberFormat="1" applyFont="1" applyFill="1" applyBorder="1" applyAlignment="1">
      <alignment horizontal="center" vertical="center"/>
    </xf>
    <xf numFmtId="58" fontId="1" fillId="32" borderId="54" xfId="0" applyNumberFormat="1" applyFont="1" applyFill="1" applyBorder="1" applyAlignment="1">
      <alignment horizontal="center" vertical="center" shrinkToFit="1"/>
    </xf>
    <xf numFmtId="0" fontId="1" fillId="32" borderId="54" xfId="0" applyFont="1" applyFill="1" applyBorder="1" applyAlignment="1" quotePrefix="1">
      <alignment horizontal="center" vertical="center" shrinkToFit="1"/>
    </xf>
    <xf numFmtId="0" fontId="1" fillId="32" borderId="55" xfId="0" applyFont="1" applyFill="1" applyBorder="1" applyAlignment="1" quotePrefix="1">
      <alignment horizontal="center" vertical="center" shrinkToFit="1"/>
    </xf>
    <xf numFmtId="0" fontId="1" fillId="32" borderId="35" xfId="0" applyFont="1" applyFill="1" applyBorder="1" applyAlignment="1">
      <alignment horizontal="center" vertical="center"/>
    </xf>
    <xf numFmtId="0" fontId="1" fillId="32" borderId="33" xfId="0" applyFont="1" applyFill="1" applyBorder="1" applyAlignment="1">
      <alignment horizontal="center" vertical="center"/>
    </xf>
    <xf numFmtId="0" fontId="6" fillId="32" borderId="12" xfId="0" applyFont="1" applyFill="1" applyBorder="1" applyAlignment="1">
      <alignment horizontal="left" vertical="center"/>
    </xf>
    <xf numFmtId="0" fontId="1" fillId="32" borderId="96" xfId="0" applyFont="1" applyFill="1" applyBorder="1" applyAlignment="1">
      <alignment horizontal="center" vertical="center" textRotation="255" shrinkToFit="1"/>
    </xf>
    <xf numFmtId="0" fontId="1" fillId="32" borderId="97" xfId="0" applyFont="1" applyFill="1" applyBorder="1" applyAlignment="1">
      <alignment horizontal="center" vertical="center" textRotation="255" shrinkToFit="1"/>
    </xf>
    <xf numFmtId="0" fontId="1" fillId="32" borderId="98" xfId="0" applyFont="1" applyFill="1" applyBorder="1" applyAlignment="1">
      <alignment horizontal="center" vertical="center" textRotation="255" shrinkToFit="1"/>
    </xf>
    <xf numFmtId="0" fontId="1" fillId="32" borderId="47" xfId="0" applyFont="1" applyFill="1" applyBorder="1" applyAlignment="1">
      <alignment horizontal="center" vertical="center" textRotation="255" shrinkToFit="1"/>
    </xf>
    <xf numFmtId="0" fontId="1" fillId="32" borderId="99" xfId="0" applyFont="1" applyFill="1" applyBorder="1" applyAlignment="1">
      <alignment horizontal="center" vertical="center" textRotation="255" shrinkToFit="1"/>
    </xf>
    <xf numFmtId="0" fontId="1" fillId="32" borderId="100" xfId="0" applyFont="1" applyFill="1" applyBorder="1" applyAlignment="1">
      <alignment horizontal="center" vertical="center" textRotation="255" shrinkToFit="1"/>
    </xf>
    <xf numFmtId="0" fontId="1" fillId="32" borderId="50" xfId="0" applyFont="1" applyFill="1" applyBorder="1" applyAlignment="1">
      <alignment horizontal="center" vertical="center" textRotation="255"/>
    </xf>
    <xf numFmtId="0" fontId="1" fillId="32" borderId="34" xfId="0" applyFont="1" applyFill="1" applyBorder="1" applyAlignment="1">
      <alignment horizontal="center" vertical="center" textRotation="255"/>
    </xf>
    <xf numFmtId="0" fontId="1" fillId="32" borderId="22" xfId="0" applyFont="1" applyFill="1" applyBorder="1" applyAlignment="1">
      <alignment horizontal="center" vertical="center" textRotation="255"/>
    </xf>
    <xf numFmtId="0" fontId="1" fillId="32" borderId="25" xfId="0" applyFont="1" applyFill="1" applyBorder="1" applyAlignment="1">
      <alignment horizontal="center" vertical="center" textRotation="255"/>
    </xf>
    <xf numFmtId="0" fontId="1" fillId="32" borderId="14" xfId="0" applyFont="1" applyFill="1" applyBorder="1" applyAlignment="1">
      <alignment horizontal="center" vertical="center"/>
    </xf>
    <xf numFmtId="0" fontId="1" fillId="32" borderId="32" xfId="0" applyFont="1" applyFill="1" applyBorder="1" applyAlignment="1">
      <alignment horizontal="distributed" vertical="center" indent="2"/>
    </xf>
    <xf numFmtId="0" fontId="1" fillId="32" borderId="10" xfId="0" applyFont="1" applyFill="1" applyBorder="1" applyAlignment="1">
      <alignment horizontal="distributed" vertical="center" indent="2"/>
    </xf>
    <xf numFmtId="0" fontId="1" fillId="32" borderId="11" xfId="0" applyFont="1" applyFill="1" applyBorder="1" applyAlignment="1">
      <alignment horizontal="distributed" vertical="center" indent="2"/>
    </xf>
    <xf numFmtId="0" fontId="1" fillId="32" borderId="14" xfId="0" applyFont="1" applyFill="1" applyBorder="1" applyAlignment="1">
      <alignment horizontal="distributed" vertical="center" indent="1"/>
    </xf>
    <xf numFmtId="0" fontId="1" fillId="32" borderId="12" xfId="0" applyFont="1" applyFill="1" applyBorder="1" applyAlignment="1">
      <alignment horizontal="distributed" vertical="center" indent="1"/>
    </xf>
    <xf numFmtId="0" fontId="1" fillId="32" borderId="13" xfId="0" applyFont="1" applyFill="1" applyBorder="1" applyAlignment="1">
      <alignment horizontal="distributed" vertical="center" indent="1"/>
    </xf>
    <xf numFmtId="49" fontId="1" fillId="32" borderId="10" xfId="0" applyNumberFormat="1" applyFont="1" applyFill="1" applyBorder="1" applyAlignment="1">
      <alignment horizontal="center" vertical="center"/>
    </xf>
    <xf numFmtId="0" fontId="1" fillId="32" borderId="0" xfId="0" applyFont="1" applyFill="1" applyBorder="1" applyAlignment="1">
      <alignment horizontal="left" vertical="center" shrinkToFit="1"/>
    </xf>
    <xf numFmtId="0" fontId="1" fillId="32" borderId="101" xfId="0" applyFont="1" applyFill="1" applyBorder="1" applyAlignment="1">
      <alignment horizontal="center" vertical="center"/>
    </xf>
    <xf numFmtId="0" fontId="6" fillId="32" borderId="0" xfId="0" applyFont="1" applyFill="1" applyBorder="1" applyAlignment="1">
      <alignment horizontal="left" vertical="top"/>
    </xf>
    <xf numFmtId="0" fontId="1" fillId="32" borderId="13" xfId="0" applyFont="1" applyFill="1" applyBorder="1" applyAlignment="1">
      <alignment horizontal="center" vertical="center"/>
    </xf>
    <xf numFmtId="0" fontId="14" fillId="32" borderId="27" xfId="0" applyFont="1" applyFill="1" applyBorder="1" applyAlignment="1">
      <alignment horizontal="center" vertical="center"/>
    </xf>
    <xf numFmtId="0" fontId="14" fillId="32" borderId="17" xfId="0" applyFont="1" applyFill="1" applyBorder="1" applyAlignment="1">
      <alignment horizontal="center" vertical="center"/>
    </xf>
    <xf numFmtId="0" fontId="14" fillId="32" borderId="18" xfId="0" applyFont="1" applyFill="1" applyBorder="1" applyAlignment="1">
      <alignment horizontal="center" vertical="center"/>
    </xf>
    <xf numFmtId="0" fontId="14" fillId="32" borderId="22" xfId="0" applyFont="1" applyFill="1" applyBorder="1" applyAlignment="1">
      <alignment horizontal="center" vertical="center"/>
    </xf>
    <xf numFmtId="0" fontId="14" fillId="32" borderId="15" xfId="0" applyFont="1" applyFill="1" applyBorder="1" applyAlignment="1">
      <alignment horizontal="center" vertical="center"/>
    </xf>
    <xf numFmtId="0" fontId="14" fillId="32" borderId="25" xfId="0" applyFont="1" applyFill="1" applyBorder="1" applyAlignment="1">
      <alignment horizontal="center" vertical="center"/>
    </xf>
    <xf numFmtId="0" fontId="14" fillId="32" borderId="27" xfId="0" applyFont="1" applyFill="1" applyBorder="1" applyAlignment="1">
      <alignment vertical="center" wrapText="1"/>
    </xf>
    <xf numFmtId="0" fontId="14" fillId="32" borderId="17" xfId="0" applyFont="1" applyFill="1" applyBorder="1" applyAlignment="1">
      <alignment vertical="center" wrapText="1"/>
    </xf>
    <xf numFmtId="0" fontId="14" fillId="32" borderId="18" xfId="0" applyFont="1" applyFill="1" applyBorder="1" applyAlignment="1">
      <alignment vertical="center" wrapText="1"/>
    </xf>
    <xf numFmtId="0" fontId="14" fillId="32" borderId="22" xfId="0" applyFont="1" applyFill="1" applyBorder="1" applyAlignment="1">
      <alignment vertical="center" wrapText="1"/>
    </xf>
    <xf numFmtId="0" fontId="14" fillId="32" borderId="15" xfId="0" applyFont="1" applyFill="1" applyBorder="1" applyAlignment="1">
      <alignment vertical="center" wrapText="1"/>
    </xf>
    <xf numFmtId="0" fontId="14" fillId="32" borderId="25" xfId="0" applyFont="1" applyFill="1" applyBorder="1" applyAlignment="1">
      <alignment vertical="center" wrapText="1"/>
    </xf>
    <xf numFmtId="0" fontId="14" fillId="32" borderId="27" xfId="0" applyFont="1" applyFill="1" applyBorder="1" applyAlignment="1">
      <alignment horizontal="left" vertical="center" wrapText="1"/>
    </xf>
    <xf numFmtId="0" fontId="14" fillId="32" borderId="17" xfId="0" applyFont="1" applyFill="1" applyBorder="1" applyAlignment="1">
      <alignment horizontal="left" vertical="center"/>
    </xf>
    <xf numFmtId="0" fontId="14" fillId="32" borderId="18" xfId="0" applyFont="1" applyFill="1" applyBorder="1" applyAlignment="1">
      <alignment horizontal="left" vertical="center"/>
    </xf>
    <xf numFmtId="0" fontId="14" fillId="32" borderId="22" xfId="0" applyFont="1" applyFill="1" applyBorder="1" applyAlignment="1">
      <alignment horizontal="left" vertical="center"/>
    </xf>
    <xf numFmtId="0" fontId="14" fillId="32" borderId="15" xfId="0" applyFont="1" applyFill="1" applyBorder="1" applyAlignment="1">
      <alignment horizontal="left" vertical="center"/>
    </xf>
    <xf numFmtId="0" fontId="14" fillId="32" borderId="25" xfId="0" applyFont="1" applyFill="1" applyBorder="1" applyAlignment="1">
      <alignment horizontal="left" vertical="center"/>
    </xf>
    <xf numFmtId="0" fontId="1" fillId="32" borderId="16" xfId="0" applyFont="1" applyFill="1" applyBorder="1" applyAlignment="1" quotePrefix="1">
      <alignment horizontal="right" vertical="center"/>
    </xf>
    <xf numFmtId="0" fontId="1" fillId="32" borderId="0" xfId="0" applyFont="1" applyFill="1" applyBorder="1" applyAlignment="1">
      <alignment horizontal="right" vertical="center"/>
    </xf>
    <xf numFmtId="0" fontId="6" fillId="32" borderId="0" xfId="0" applyFont="1" applyFill="1" applyBorder="1" applyAlignment="1">
      <alignment vertical="center" shrinkToFit="1"/>
    </xf>
    <xf numFmtId="0" fontId="1" fillId="32" borderId="0" xfId="0" applyFont="1" applyFill="1" applyBorder="1" applyAlignment="1">
      <alignment horizontal="distributed" vertical="center"/>
    </xf>
    <xf numFmtId="0" fontId="1" fillId="32" borderId="47" xfId="0" applyFont="1" applyFill="1" applyBorder="1" applyAlignment="1">
      <alignment horizontal="center" vertical="center"/>
    </xf>
    <xf numFmtId="0" fontId="1" fillId="32" borderId="0" xfId="0" applyFont="1" applyFill="1" applyBorder="1" applyAlignment="1">
      <alignment vertical="center" shrinkToFit="1"/>
    </xf>
    <xf numFmtId="0" fontId="1" fillId="32" borderId="26" xfId="0" applyFont="1" applyFill="1" applyBorder="1" applyAlignment="1">
      <alignment vertical="center" shrinkToFit="1"/>
    </xf>
    <xf numFmtId="0" fontId="4" fillId="32" borderId="51" xfId="0" applyFont="1" applyFill="1" applyBorder="1" applyAlignment="1">
      <alignment horizontal="distributed" vertical="center"/>
    </xf>
    <xf numFmtId="0" fontId="6" fillId="32" borderId="24" xfId="0" applyFont="1" applyFill="1" applyBorder="1" applyAlignment="1">
      <alignment horizontal="left" vertical="center" indent="1"/>
    </xf>
    <xf numFmtId="0" fontId="1" fillId="32" borderId="24" xfId="0" applyFont="1" applyFill="1" applyBorder="1" applyAlignment="1">
      <alignment horizontal="center" vertical="center"/>
    </xf>
    <xf numFmtId="0" fontId="1" fillId="32" borderId="79" xfId="0" applyFont="1" applyFill="1" applyBorder="1" applyAlignment="1">
      <alignment horizontal="center" vertical="center" textRotation="255"/>
    </xf>
    <xf numFmtId="0" fontId="1" fillId="32" borderId="74" xfId="0" applyFont="1" applyFill="1" applyBorder="1" applyAlignment="1">
      <alignment horizontal="center" vertical="center" textRotation="255"/>
    </xf>
    <xf numFmtId="188" fontId="1" fillId="32" borderId="22" xfId="0" applyNumberFormat="1" applyFont="1" applyFill="1" applyBorder="1" applyAlignment="1">
      <alignment horizontal="right" vertical="center" shrinkToFit="1"/>
    </xf>
    <xf numFmtId="188" fontId="1" fillId="32" borderId="15" xfId="0" applyNumberFormat="1" applyFont="1" applyFill="1" applyBorder="1" applyAlignment="1">
      <alignment horizontal="right" vertical="center" shrinkToFit="1"/>
    </xf>
    <xf numFmtId="188" fontId="1" fillId="32" borderId="25" xfId="0" applyNumberFormat="1" applyFont="1" applyFill="1" applyBorder="1" applyAlignment="1">
      <alignment horizontal="right" vertical="center" shrinkToFit="1"/>
    </xf>
    <xf numFmtId="0" fontId="1" fillId="32" borderId="17" xfId="0" applyFont="1" applyFill="1" applyBorder="1" applyAlignment="1">
      <alignment vertical="center" shrinkToFit="1"/>
    </xf>
    <xf numFmtId="0" fontId="1" fillId="32" borderId="18" xfId="0" applyFont="1" applyFill="1" applyBorder="1" applyAlignment="1">
      <alignment vertical="center" shrinkToFit="1"/>
    </xf>
    <xf numFmtId="0" fontId="5" fillId="32" borderId="19" xfId="0" applyFont="1" applyFill="1" applyBorder="1" applyAlignment="1">
      <alignment horizontal="center" vertical="center"/>
    </xf>
    <xf numFmtId="0" fontId="5" fillId="32" borderId="0" xfId="0" applyFont="1" applyFill="1" applyBorder="1" applyAlignment="1">
      <alignment horizontal="center" vertical="center"/>
    </xf>
    <xf numFmtId="0" fontId="1" fillId="32" borderId="27" xfId="0" applyFont="1" applyFill="1" applyBorder="1" applyAlignment="1">
      <alignment horizontal="center" vertical="distributed" textRotation="255" indent="1"/>
    </xf>
    <xf numFmtId="0" fontId="1" fillId="32" borderId="18" xfId="0" applyFont="1" applyFill="1" applyBorder="1" applyAlignment="1">
      <alignment horizontal="center" vertical="distributed" textRotation="255" indent="1"/>
    </xf>
    <xf numFmtId="0" fontId="1" fillId="32" borderId="19" xfId="0" applyFont="1" applyFill="1" applyBorder="1" applyAlignment="1">
      <alignment horizontal="center" vertical="distributed" textRotation="255" indent="1"/>
    </xf>
    <xf numFmtId="0" fontId="1" fillId="32" borderId="26" xfId="0" applyFont="1" applyFill="1" applyBorder="1" applyAlignment="1">
      <alignment horizontal="center" vertical="distributed" textRotation="255" indent="1"/>
    </xf>
    <xf numFmtId="0" fontId="1" fillId="32" borderId="22" xfId="0" applyFont="1" applyFill="1" applyBorder="1" applyAlignment="1">
      <alignment horizontal="center" vertical="distributed" textRotation="255" indent="1"/>
    </xf>
    <xf numFmtId="0" fontId="1" fillId="32" borderId="25" xfId="0" applyFont="1" applyFill="1" applyBorder="1" applyAlignment="1">
      <alignment horizontal="center" vertical="distributed" textRotation="255" indent="1"/>
    </xf>
    <xf numFmtId="0" fontId="1" fillId="32" borderId="0" xfId="0" applyFont="1" applyFill="1" applyBorder="1" applyAlignment="1">
      <alignment horizontal="center" vertical="center" textRotation="255"/>
    </xf>
    <xf numFmtId="0" fontId="4" fillId="32" borderId="0" xfId="0" applyFont="1" applyFill="1" applyBorder="1" applyAlignment="1">
      <alignment horizontal="center" vertical="center"/>
    </xf>
    <xf numFmtId="0" fontId="4" fillId="32" borderId="17" xfId="0" applyFont="1" applyFill="1" applyBorder="1" applyAlignment="1">
      <alignment horizontal="center" vertical="center"/>
    </xf>
    <xf numFmtId="0" fontId="1" fillId="32" borderId="0" xfId="0" applyFont="1" applyFill="1" applyBorder="1" applyAlignment="1">
      <alignment horizontal="left" vertical="center"/>
    </xf>
    <xf numFmtId="0" fontId="1" fillId="32" borderId="0" xfId="0" applyFont="1" applyFill="1" applyBorder="1" applyAlignment="1">
      <alignment horizontal="distributed" vertical="center" indent="2"/>
    </xf>
    <xf numFmtId="0" fontId="1" fillId="32" borderId="26" xfId="0" applyFont="1" applyFill="1" applyBorder="1" applyAlignment="1">
      <alignment horizontal="distributed" vertical="center" indent="2"/>
    </xf>
    <xf numFmtId="0" fontId="1" fillId="32" borderId="0" xfId="0" applyFont="1" applyFill="1" applyBorder="1" applyAlignment="1">
      <alignment horizontal="center" vertical="center" textRotation="255" shrinkToFit="1"/>
    </xf>
    <xf numFmtId="58" fontId="1" fillId="32" borderId="0" xfId="0" applyNumberFormat="1" applyFont="1" applyFill="1" applyBorder="1" applyAlignment="1">
      <alignment horizontal="center" vertical="center" shrinkToFit="1"/>
    </xf>
    <xf numFmtId="0" fontId="1" fillId="32" borderId="0" xfId="0" applyFont="1" applyFill="1" applyBorder="1" applyAlignment="1" quotePrefix="1">
      <alignment horizontal="center" vertical="center" shrinkToFit="1"/>
    </xf>
    <xf numFmtId="178" fontId="6" fillId="32" borderId="0" xfId="0" applyNumberFormat="1" applyFont="1" applyFill="1" applyBorder="1" applyAlignment="1">
      <alignment horizontal="left" vertical="center" indent="1"/>
    </xf>
    <xf numFmtId="178" fontId="1" fillId="32" borderId="0" xfId="0" applyNumberFormat="1" applyFont="1" applyFill="1" applyBorder="1" applyAlignment="1">
      <alignment horizontal="left" vertical="center" indent="1"/>
    </xf>
    <xf numFmtId="0" fontId="9" fillId="32" borderId="15" xfId="0" applyFont="1" applyFill="1" applyBorder="1" applyAlignment="1">
      <alignment horizontal="distributed" vertical="center" indent="1"/>
    </xf>
    <xf numFmtId="0" fontId="6" fillId="32" borderId="0" xfId="0" applyFont="1" applyFill="1" applyBorder="1" applyAlignment="1">
      <alignment horizontal="left" vertical="center" indent="1"/>
    </xf>
    <xf numFmtId="0" fontId="6" fillId="32" borderId="16" xfId="0" applyFont="1" applyFill="1" applyBorder="1" applyAlignment="1">
      <alignment horizontal="center" vertical="center"/>
    </xf>
    <xf numFmtId="0" fontId="6" fillId="32" borderId="0" xfId="0" applyFont="1" applyFill="1" applyBorder="1" applyAlignment="1">
      <alignment horizontal="center" vertical="center"/>
    </xf>
    <xf numFmtId="0" fontId="6" fillId="32" borderId="20" xfId="0" applyFont="1" applyFill="1" applyBorder="1" applyAlignment="1">
      <alignment horizontal="center" vertical="center"/>
    </xf>
    <xf numFmtId="0" fontId="6" fillId="32" borderId="0" xfId="0" applyFont="1" applyFill="1" applyAlignment="1">
      <alignment horizontal="center" vertical="center"/>
    </xf>
    <xf numFmtId="0" fontId="6" fillId="32" borderId="0" xfId="0" applyFont="1" applyFill="1" applyBorder="1" applyAlignment="1">
      <alignment vertical="center" wrapText="1"/>
    </xf>
    <xf numFmtId="0" fontId="6" fillId="32" borderId="0" xfId="0" applyFont="1" applyFill="1" applyBorder="1" applyAlignment="1">
      <alignment vertical="center"/>
    </xf>
    <xf numFmtId="0" fontId="6" fillId="32" borderId="0" xfId="0" applyFont="1" applyFill="1" applyBorder="1" applyAlignment="1">
      <alignment horizontal="center" vertical="center" shrinkToFit="1"/>
    </xf>
    <xf numFmtId="0" fontId="6" fillId="32" borderId="0" xfId="0" applyFont="1" applyFill="1" applyBorder="1" applyAlignment="1">
      <alignment horizontal="left" vertical="center"/>
    </xf>
    <xf numFmtId="0" fontId="6" fillId="32" borderId="16" xfId="0" applyFont="1" applyFill="1" applyBorder="1" applyAlignment="1">
      <alignment horizontal="right" vertical="center"/>
    </xf>
    <xf numFmtId="0" fontId="6" fillId="32" borderId="0" xfId="0" applyFont="1" applyFill="1" applyBorder="1" applyAlignment="1">
      <alignment horizontal="right" vertical="center"/>
    </xf>
    <xf numFmtId="38" fontId="6" fillId="32" borderId="0" xfId="48" applyFont="1" applyFill="1" applyBorder="1" applyAlignment="1">
      <alignment horizontal="center" vertical="center"/>
    </xf>
    <xf numFmtId="0" fontId="29" fillId="32" borderId="35" xfId="0" applyFont="1" applyFill="1" applyBorder="1" applyAlignment="1">
      <alignment horizontal="center" vertical="center"/>
    </xf>
    <xf numFmtId="0" fontId="29" fillId="32" borderId="33" xfId="0" applyFont="1" applyFill="1" applyBorder="1" applyAlignment="1">
      <alignment horizontal="center" vertical="center"/>
    </xf>
    <xf numFmtId="0" fontId="29" fillId="32" borderId="37" xfId="0" applyFont="1" applyFill="1" applyBorder="1" applyAlignment="1">
      <alignment horizontal="center" vertical="center"/>
    </xf>
    <xf numFmtId="0" fontId="29" fillId="32" borderId="30" xfId="0" applyFont="1" applyFill="1" applyBorder="1" applyAlignment="1">
      <alignment horizontal="center" vertical="center"/>
    </xf>
    <xf numFmtId="0" fontId="6" fillId="32" borderId="33" xfId="0" applyFont="1" applyFill="1" applyBorder="1" applyAlignment="1">
      <alignment vertical="center"/>
    </xf>
    <xf numFmtId="0" fontId="6" fillId="32" borderId="36" xfId="0" applyFont="1" applyFill="1" applyBorder="1" applyAlignment="1">
      <alignment vertical="center"/>
    </xf>
    <xf numFmtId="0" fontId="6" fillId="32" borderId="30" xfId="0" applyFont="1" applyFill="1" applyBorder="1" applyAlignment="1">
      <alignment vertical="center"/>
    </xf>
    <xf numFmtId="0" fontId="6" fillId="32" borderId="38" xfId="0" applyFont="1" applyFill="1" applyBorder="1" applyAlignment="1">
      <alignment vertical="center"/>
    </xf>
    <xf numFmtId="0" fontId="6" fillId="32" borderId="35" xfId="0" applyFont="1" applyFill="1" applyBorder="1" applyAlignment="1">
      <alignment horizontal="center" vertical="center"/>
    </xf>
    <xf numFmtId="0" fontId="6" fillId="32" borderId="33" xfId="0" applyFont="1" applyFill="1" applyBorder="1" applyAlignment="1">
      <alignment horizontal="center" vertical="center"/>
    </xf>
    <xf numFmtId="0" fontId="6" fillId="32" borderId="36" xfId="0" applyFont="1" applyFill="1" applyBorder="1" applyAlignment="1">
      <alignment horizontal="center" vertical="center"/>
    </xf>
    <xf numFmtId="0" fontId="6" fillId="32" borderId="37" xfId="0" applyFont="1" applyFill="1" applyBorder="1" applyAlignment="1">
      <alignment horizontal="center" vertical="center"/>
    </xf>
    <xf numFmtId="0" fontId="6" fillId="32" borderId="30" xfId="0" applyFont="1" applyFill="1" applyBorder="1" applyAlignment="1">
      <alignment horizontal="center" vertical="center"/>
    </xf>
    <xf numFmtId="0" fontId="6" fillId="32" borderId="38" xfId="0" applyFont="1" applyFill="1" applyBorder="1" applyAlignment="1">
      <alignment horizontal="center" vertical="center"/>
    </xf>
    <xf numFmtId="0" fontId="6" fillId="32" borderId="16" xfId="0" applyFont="1" applyFill="1" applyBorder="1" applyAlignment="1">
      <alignment horizontal="distributed" vertical="center" indent="1"/>
    </xf>
    <xf numFmtId="0" fontId="6" fillId="32" borderId="0" xfId="0" applyFont="1" applyFill="1" applyBorder="1" applyAlignment="1">
      <alignment horizontal="distributed" vertical="center" indent="1"/>
    </xf>
    <xf numFmtId="0" fontId="6" fillId="32" borderId="20" xfId="0" applyFont="1" applyFill="1" applyBorder="1" applyAlignment="1">
      <alignment horizontal="distributed" vertical="center" indent="1"/>
    </xf>
    <xf numFmtId="0" fontId="8" fillId="32" borderId="35" xfId="0" applyFont="1" applyFill="1" applyBorder="1" applyAlignment="1">
      <alignment horizontal="center" vertical="center"/>
    </xf>
    <xf numFmtId="0" fontId="8" fillId="32" borderId="33" xfId="0" applyFont="1" applyFill="1" applyBorder="1" applyAlignment="1">
      <alignment horizontal="center" vertical="center"/>
    </xf>
    <xf numFmtId="0" fontId="8" fillId="32" borderId="36" xfId="0" applyFont="1" applyFill="1" applyBorder="1" applyAlignment="1">
      <alignment horizontal="center" vertical="center"/>
    </xf>
    <xf numFmtId="0" fontId="8" fillId="32" borderId="16" xfId="0" applyFont="1" applyFill="1" applyBorder="1" applyAlignment="1">
      <alignment horizontal="center" vertical="center"/>
    </xf>
    <xf numFmtId="0" fontId="8" fillId="32" borderId="0" xfId="0" applyFont="1" applyFill="1" applyBorder="1" applyAlignment="1">
      <alignment horizontal="center" vertical="center"/>
    </xf>
    <xf numFmtId="0" fontId="8" fillId="32" borderId="20" xfId="0" applyFont="1" applyFill="1" applyBorder="1" applyAlignment="1">
      <alignment horizontal="center" vertical="center"/>
    </xf>
    <xf numFmtId="0" fontId="8" fillId="32" borderId="37" xfId="0" applyFont="1" applyFill="1" applyBorder="1" applyAlignment="1">
      <alignment horizontal="center" vertical="center"/>
    </xf>
    <xf numFmtId="0" fontId="8" fillId="32" borderId="30" xfId="0" applyFont="1" applyFill="1" applyBorder="1" applyAlignment="1">
      <alignment horizontal="center" vertical="center"/>
    </xf>
    <xf numFmtId="0" fontId="8" fillId="32" borderId="38" xfId="0" applyFont="1" applyFill="1" applyBorder="1" applyAlignment="1">
      <alignment horizontal="center" vertical="center"/>
    </xf>
    <xf numFmtId="0" fontId="15" fillId="32" borderId="30" xfId="0" applyFont="1" applyFill="1" applyBorder="1" applyAlignment="1">
      <alignment horizontal="center" vertical="center"/>
    </xf>
    <xf numFmtId="0" fontId="6" fillId="32" borderId="102" xfId="0" applyFont="1" applyFill="1" applyBorder="1" applyAlignment="1">
      <alignment horizontal="center" vertical="center" textRotation="255"/>
    </xf>
    <xf numFmtId="0" fontId="6" fillId="32" borderId="103" xfId="0" applyFont="1" applyFill="1" applyBorder="1" applyAlignment="1">
      <alignment horizontal="center" vertical="center" textRotation="255"/>
    </xf>
    <xf numFmtId="0" fontId="6" fillId="32" borderId="104" xfId="0" applyFont="1" applyFill="1" applyBorder="1" applyAlignment="1">
      <alignment horizontal="center" vertical="center" textRotation="255"/>
    </xf>
    <xf numFmtId="0" fontId="15" fillId="32" borderId="0" xfId="0" applyFont="1" applyFill="1" applyAlignment="1">
      <alignment horizontal="center" vertical="center"/>
    </xf>
    <xf numFmtId="0" fontId="6" fillId="32" borderId="53" xfId="0" applyFont="1" applyFill="1" applyBorder="1" applyAlignment="1">
      <alignment horizontal="center" vertical="center"/>
    </xf>
    <xf numFmtId="0" fontId="6" fillId="32" borderId="54" xfId="0" applyFont="1" applyFill="1" applyBorder="1" applyAlignment="1">
      <alignment horizontal="center" vertical="center"/>
    </xf>
    <xf numFmtId="0" fontId="6" fillId="32" borderId="55" xfId="0" applyFont="1" applyFill="1" applyBorder="1" applyAlignment="1">
      <alignment horizontal="center" vertical="center"/>
    </xf>
    <xf numFmtId="0" fontId="17" fillId="34" borderId="41" xfId="0" applyFont="1" applyFill="1" applyBorder="1" applyAlignment="1" applyProtection="1">
      <alignment vertical="center"/>
      <protection/>
    </xf>
    <xf numFmtId="0" fontId="17" fillId="34" borderId="45" xfId="0" applyFont="1" applyFill="1" applyBorder="1" applyAlignment="1" applyProtection="1">
      <alignment vertical="center"/>
      <protection/>
    </xf>
    <xf numFmtId="0" fontId="17" fillId="34" borderId="42" xfId="0" applyFont="1" applyFill="1" applyBorder="1" applyAlignment="1" applyProtection="1">
      <alignment vertical="center"/>
      <protection/>
    </xf>
    <xf numFmtId="38" fontId="17" fillId="0" borderId="41" xfId="48" applyFont="1" applyFill="1" applyBorder="1" applyAlignment="1" applyProtection="1">
      <alignment horizontal="center" vertical="center"/>
      <protection locked="0"/>
    </xf>
    <xf numFmtId="38" fontId="17" fillId="0" borderId="42" xfId="48" applyFont="1" applyFill="1" applyBorder="1" applyAlignment="1" applyProtection="1">
      <alignment horizontal="center" vertical="center"/>
      <protection locked="0"/>
    </xf>
    <xf numFmtId="0" fontId="17" fillId="34" borderId="40" xfId="0" applyFont="1" applyFill="1" applyBorder="1" applyAlignment="1" applyProtection="1">
      <alignment vertical="center"/>
      <protection/>
    </xf>
    <xf numFmtId="49" fontId="17" fillId="0" borderId="41" xfId="0" applyNumberFormat="1" applyFont="1" applyFill="1" applyBorder="1" applyAlignment="1" applyProtection="1">
      <alignment horizontal="center" vertical="center"/>
      <protection locked="0"/>
    </xf>
    <xf numFmtId="49" fontId="17" fillId="0" borderId="45" xfId="0" applyNumberFormat="1" applyFont="1" applyFill="1" applyBorder="1" applyAlignment="1" applyProtection="1">
      <alignment horizontal="center" vertical="center"/>
      <protection locked="0"/>
    </xf>
    <xf numFmtId="49" fontId="17" fillId="0" borderId="42" xfId="0" applyNumberFormat="1" applyFont="1" applyFill="1" applyBorder="1" applyAlignment="1" applyProtection="1">
      <alignment horizontal="center" vertical="center"/>
      <protection locked="0"/>
    </xf>
    <xf numFmtId="0" fontId="17" fillId="0" borderId="41" xfId="0" applyFont="1" applyFill="1" applyBorder="1" applyAlignment="1" applyProtection="1">
      <alignment horizontal="center" vertical="center"/>
      <protection locked="0"/>
    </xf>
    <xf numFmtId="0" fontId="17" fillId="0" borderId="45" xfId="0" applyFont="1" applyFill="1" applyBorder="1" applyAlignment="1" applyProtection="1">
      <alignment horizontal="center" vertical="center"/>
      <protection locked="0"/>
    </xf>
    <xf numFmtId="0" fontId="17" fillId="0" borderId="42" xfId="0" applyFont="1" applyFill="1" applyBorder="1" applyAlignment="1" applyProtection="1">
      <alignment horizontal="center" vertical="center"/>
      <protection locked="0"/>
    </xf>
    <xf numFmtId="0" fontId="1" fillId="0" borderId="61" xfId="0" applyFont="1" applyBorder="1" applyAlignment="1">
      <alignment horizontal="center" vertical="distributed" textRotation="255" indent="2"/>
    </xf>
    <xf numFmtId="0" fontId="1" fillId="0" borderId="36" xfId="0" applyFont="1" applyBorder="1" applyAlignment="1">
      <alignment horizontal="center" vertical="distributed" textRotation="255" indent="2"/>
    </xf>
    <xf numFmtId="0" fontId="1" fillId="0" borderId="63" xfId="0" applyFont="1" applyBorder="1" applyAlignment="1">
      <alignment horizontal="center" vertical="distributed" textRotation="255" indent="2"/>
    </xf>
    <xf numFmtId="0" fontId="1" fillId="0" borderId="20" xfId="0" applyFont="1" applyBorder="1" applyAlignment="1">
      <alignment horizontal="center" vertical="distributed" textRotation="255" indent="2"/>
    </xf>
    <xf numFmtId="0" fontId="1" fillId="0" borderId="65" xfId="0" applyFont="1" applyBorder="1" applyAlignment="1">
      <alignment horizontal="center" vertical="distributed" textRotation="255" indent="2"/>
    </xf>
    <xf numFmtId="0" fontId="1" fillId="0" borderId="67" xfId="0" applyFont="1" applyBorder="1" applyAlignment="1">
      <alignment horizontal="center" vertical="distributed" textRotation="255" indent="2"/>
    </xf>
    <xf numFmtId="0" fontId="1" fillId="0" borderId="53" xfId="0" applyFont="1" applyBorder="1" applyAlignment="1">
      <alignment horizontal="center" vertical="center"/>
    </xf>
    <xf numFmtId="0" fontId="1" fillId="0" borderId="54" xfId="0" applyFont="1" applyBorder="1" applyAlignment="1">
      <alignment horizontal="center" vertical="center"/>
    </xf>
    <xf numFmtId="0" fontId="1" fillId="0" borderId="55" xfId="0" applyFont="1" applyBorder="1" applyAlignment="1">
      <alignment horizontal="center" vertical="center"/>
    </xf>
    <xf numFmtId="0" fontId="1" fillId="0" borderId="105" xfId="0" applyFont="1" applyBorder="1" applyAlignment="1">
      <alignment horizontal="distributed" vertical="center" indent="1"/>
    </xf>
    <xf numFmtId="0" fontId="1" fillId="0" borderId="54" xfId="0" applyFont="1" applyBorder="1" applyAlignment="1">
      <alignment horizontal="distributed" vertical="center" indent="1"/>
    </xf>
    <xf numFmtId="0" fontId="1" fillId="0" borderId="55" xfId="0" applyFont="1" applyBorder="1" applyAlignment="1">
      <alignment horizontal="distributed" vertical="center" indent="1"/>
    </xf>
    <xf numFmtId="0" fontId="1" fillId="32" borderId="54" xfId="0" applyFont="1" applyFill="1" applyBorder="1" applyAlignment="1">
      <alignment horizontal="right" vertical="center"/>
    </xf>
    <xf numFmtId="0" fontId="1" fillId="32" borderId="54" xfId="0" applyFont="1" applyFill="1" applyBorder="1" applyAlignment="1">
      <alignment horizontal="center" vertical="center"/>
    </xf>
    <xf numFmtId="0" fontId="1" fillId="0" borderId="0" xfId="0" applyFont="1" applyAlignment="1">
      <alignment horizontal="center" vertical="center"/>
    </xf>
    <xf numFmtId="0" fontId="1" fillId="0" borderId="105" xfId="0" applyFont="1" applyBorder="1" applyAlignment="1">
      <alignment horizontal="distributed" vertical="center" wrapText="1" indent="1"/>
    </xf>
    <xf numFmtId="0" fontId="1" fillId="0" borderId="54" xfId="0" applyFont="1" applyBorder="1" applyAlignment="1">
      <alignment horizontal="distributed" vertical="center" wrapText="1" indent="1"/>
    </xf>
    <xf numFmtId="0" fontId="1" fillId="0" borderId="55" xfId="0" applyFont="1" applyBorder="1" applyAlignment="1">
      <alignment horizontal="distributed" vertical="center" wrapText="1" indent="1"/>
    </xf>
    <xf numFmtId="0" fontId="5" fillId="0" borderId="54" xfId="0" applyFont="1" applyBorder="1" applyAlignment="1">
      <alignment horizontal="center" vertical="center"/>
    </xf>
    <xf numFmtId="0" fontId="5" fillId="0" borderId="54" xfId="0" applyFont="1" applyFill="1" applyBorder="1" applyAlignment="1">
      <alignment horizontal="center" vertical="center"/>
    </xf>
    <xf numFmtId="0" fontId="5" fillId="0" borderId="53" xfId="0" applyFont="1" applyFill="1" applyBorder="1" applyAlignment="1">
      <alignment horizontal="center" vertical="center"/>
    </xf>
    <xf numFmtId="0" fontId="1" fillId="0" borderId="53" xfId="0" applyFont="1" applyBorder="1" applyAlignment="1">
      <alignment horizontal="distributed" vertical="center" indent="1"/>
    </xf>
    <xf numFmtId="180" fontId="1" fillId="0" borderId="53" xfId="0" applyNumberFormat="1" applyFont="1" applyBorder="1" applyAlignment="1">
      <alignment horizontal="distributed" vertical="center" indent="1"/>
    </xf>
    <xf numFmtId="180" fontId="1" fillId="0" borderId="54" xfId="0" applyNumberFormat="1" applyFont="1" applyBorder="1" applyAlignment="1">
      <alignment horizontal="distributed" vertical="center" indent="1"/>
    </xf>
    <xf numFmtId="180" fontId="1" fillId="0" borderId="55" xfId="0" applyNumberFormat="1" applyFont="1" applyBorder="1" applyAlignment="1">
      <alignment horizontal="distributed" vertical="center" indent="1"/>
    </xf>
    <xf numFmtId="0" fontId="1" fillId="0" borderId="0" xfId="0" applyFont="1" applyBorder="1" applyAlignment="1">
      <alignment horizontal="center" vertical="center"/>
    </xf>
    <xf numFmtId="0" fontId="5" fillId="0" borderId="53" xfId="0" applyFont="1" applyBorder="1" applyAlignment="1">
      <alignment horizontal="center" vertical="center"/>
    </xf>
    <xf numFmtId="0" fontId="1" fillId="0" borderId="35" xfId="0" applyFont="1" applyBorder="1" applyAlignment="1">
      <alignment horizontal="center" vertical="center"/>
    </xf>
    <xf numFmtId="0" fontId="1" fillId="0" borderId="33" xfId="0" applyFont="1" applyBorder="1" applyAlignment="1">
      <alignment horizontal="center" vertical="center"/>
    </xf>
    <xf numFmtId="0" fontId="1" fillId="0" borderId="36" xfId="0" applyFont="1" applyBorder="1" applyAlignment="1">
      <alignment horizontal="center" vertical="center"/>
    </xf>
    <xf numFmtId="0" fontId="1" fillId="0" borderId="16" xfId="0" applyFont="1" applyBorder="1" applyAlignment="1">
      <alignment horizontal="center" vertical="center"/>
    </xf>
    <xf numFmtId="0" fontId="1" fillId="0" borderId="20" xfId="0" applyFont="1" applyBorder="1" applyAlignment="1">
      <alignment horizontal="center" vertical="center"/>
    </xf>
    <xf numFmtId="0" fontId="1" fillId="0" borderId="37" xfId="0" applyFont="1" applyBorder="1" applyAlignment="1">
      <alignment horizontal="center" vertical="center"/>
    </xf>
    <xf numFmtId="0" fontId="1" fillId="0" borderId="30" xfId="0" applyFont="1" applyBorder="1" applyAlignment="1">
      <alignment horizontal="center" vertical="center"/>
    </xf>
    <xf numFmtId="0" fontId="1" fillId="0" borderId="38" xfId="0" applyFont="1" applyBorder="1" applyAlignment="1">
      <alignment horizontal="center" vertical="center"/>
    </xf>
    <xf numFmtId="0" fontId="1" fillId="0" borderId="70" xfId="0" applyFont="1" applyBorder="1" applyAlignment="1">
      <alignment horizontal="distributed" vertical="center" indent="1"/>
    </xf>
    <xf numFmtId="0" fontId="1" fillId="0" borderId="106" xfId="0" applyFont="1" applyBorder="1" applyAlignment="1">
      <alignment horizontal="center" vertical="center"/>
    </xf>
    <xf numFmtId="0" fontId="1" fillId="0" borderId="39" xfId="0" applyFont="1" applyBorder="1" applyAlignment="1">
      <alignment horizontal="center" vertical="center"/>
    </xf>
    <xf numFmtId="38" fontId="56" fillId="0" borderId="54" xfId="48" applyFont="1" applyBorder="1" applyAlignment="1">
      <alignment horizontal="center" vertical="center"/>
    </xf>
    <xf numFmtId="0" fontId="1" fillId="0" borderId="61" xfId="0" applyFont="1" applyBorder="1" applyAlignment="1">
      <alignment horizontal="distributed" vertical="center" wrapText="1" indent="1"/>
    </xf>
    <xf numFmtId="0" fontId="1" fillId="0" borderId="33" xfId="0" applyFont="1" applyBorder="1" applyAlignment="1">
      <alignment horizontal="distributed" vertical="center" wrapText="1" indent="1"/>
    </xf>
    <xf numFmtId="0" fontId="1" fillId="0" borderId="36" xfId="0" applyFont="1" applyBorder="1" applyAlignment="1">
      <alignment horizontal="distributed" vertical="center" wrapText="1" indent="1"/>
    </xf>
    <xf numFmtId="0" fontId="1" fillId="0" borderId="63" xfId="0" applyFont="1" applyBorder="1" applyAlignment="1">
      <alignment horizontal="distributed" vertical="center" wrapText="1" indent="1"/>
    </xf>
    <xf numFmtId="0" fontId="1" fillId="0" borderId="0" xfId="0" applyFont="1" applyBorder="1" applyAlignment="1">
      <alignment horizontal="distributed" vertical="center" wrapText="1" indent="1"/>
    </xf>
    <xf numFmtId="0" fontId="1" fillId="0" borderId="20" xfId="0" applyFont="1" applyBorder="1" applyAlignment="1">
      <alignment horizontal="distributed" vertical="center" wrapText="1" indent="1"/>
    </xf>
    <xf numFmtId="0" fontId="1" fillId="0" borderId="62" xfId="0" applyFont="1" applyBorder="1" applyAlignment="1">
      <alignment horizontal="distributed" vertical="center" wrapText="1" indent="1"/>
    </xf>
    <xf numFmtId="0" fontId="1" fillId="0" borderId="30" xfId="0" applyFont="1" applyBorder="1" applyAlignment="1">
      <alignment horizontal="distributed" vertical="center" wrapText="1" indent="1"/>
    </xf>
    <xf numFmtId="0" fontId="1" fillId="0" borderId="38" xfId="0" applyFont="1" applyBorder="1" applyAlignment="1">
      <alignment horizontal="distributed" vertical="center" wrapText="1" indent="1"/>
    </xf>
    <xf numFmtId="0" fontId="5" fillId="32" borderId="54" xfId="0" applyFont="1" applyFill="1" applyBorder="1" applyAlignment="1">
      <alignment horizontal="center" vertical="center"/>
    </xf>
    <xf numFmtId="0" fontId="1" fillId="0" borderId="107" xfId="0" applyFont="1" applyBorder="1" applyAlignment="1">
      <alignment horizontal="distributed" vertical="center" indent="1"/>
    </xf>
    <xf numFmtId="0" fontId="1" fillId="0" borderId="57" xfId="0" applyFont="1" applyBorder="1" applyAlignment="1">
      <alignment horizontal="distributed" vertical="center" indent="1"/>
    </xf>
    <xf numFmtId="0" fontId="1" fillId="0" borderId="108" xfId="0" applyFont="1" applyBorder="1" applyAlignment="1">
      <alignment horizontal="distributed" vertical="center" indent="1"/>
    </xf>
    <xf numFmtId="0" fontId="1" fillId="0" borderId="35" xfId="0" applyFont="1" applyBorder="1" applyAlignment="1">
      <alignment horizontal="left" vertical="center" indent="1"/>
    </xf>
    <xf numFmtId="0" fontId="1" fillId="0" borderId="33" xfId="0" applyFont="1" applyBorder="1" applyAlignment="1">
      <alignment horizontal="left" vertical="center" indent="1"/>
    </xf>
    <xf numFmtId="0" fontId="1" fillId="0" borderId="59" xfId="0" applyFont="1" applyBorder="1" applyAlignment="1">
      <alignment horizontal="left" vertical="center" indent="1"/>
    </xf>
    <xf numFmtId="0" fontId="1" fillId="0" borderId="37" xfId="0" applyFont="1" applyBorder="1" applyAlignment="1">
      <alignment horizontal="left" vertical="center" indent="1"/>
    </xf>
    <xf numFmtId="0" fontId="1" fillId="0" borderId="30" xfId="0" applyFont="1" applyBorder="1" applyAlignment="1">
      <alignment horizontal="left" vertical="center" indent="1"/>
    </xf>
    <xf numFmtId="0" fontId="1" fillId="0" borderId="60" xfId="0" applyFont="1" applyBorder="1" applyAlignment="1">
      <alignment horizontal="left" vertical="center" indent="1"/>
    </xf>
    <xf numFmtId="0" fontId="1" fillId="0" borderId="0" xfId="0" applyFont="1" applyAlignment="1">
      <alignment horizontal="left" vertical="top" wrapText="1"/>
    </xf>
    <xf numFmtId="0" fontId="1" fillId="0" borderId="0" xfId="0" applyFont="1" applyAlignment="1">
      <alignment vertical="center"/>
    </xf>
    <xf numFmtId="0" fontId="1" fillId="0" borderId="35" xfId="0" applyFont="1" applyBorder="1" applyAlignment="1">
      <alignment vertical="center" textRotation="255"/>
    </xf>
    <xf numFmtId="0" fontId="1" fillId="0" borderId="33" xfId="0" applyFont="1" applyBorder="1" applyAlignment="1">
      <alignment vertical="center" textRotation="255"/>
    </xf>
    <xf numFmtId="0" fontId="1" fillId="0" borderId="36" xfId="0" applyFont="1" applyBorder="1" applyAlignment="1">
      <alignment vertical="center" textRotation="255"/>
    </xf>
    <xf numFmtId="0" fontId="1" fillId="0" borderId="37" xfId="0" applyFont="1" applyBorder="1" applyAlignment="1">
      <alignment vertical="center" textRotation="255"/>
    </xf>
    <xf numFmtId="0" fontId="1" fillId="0" borderId="30" xfId="0" applyFont="1" applyBorder="1" applyAlignment="1">
      <alignment vertical="center" textRotation="255"/>
    </xf>
    <xf numFmtId="0" fontId="1" fillId="0" borderId="38" xfId="0" applyFont="1" applyBorder="1" applyAlignment="1">
      <alignment vertical="center" textRotation="255"/>
    </xf>
    <xf numFmtId="0" fontId="9" fillId="0" borderId="0" xfId="0" applyFont="1" applyAlignment="1">
      <alignment horizontal="center" vertical="center"/>
    </xf>
    <xf numFmtId="0" fontId="1" fillId="0" borderId="59" xfId="0" applyFont="1" applyBorder="1" applyAlignment="1">
      <alignment horizontal="center" vertical="center"/>
    </xf>
    <xf numFmtId="0" fontId="1" fillId="0" borderId="60" xfId="0" applyFont="1" applyBorder="1" applyAlignment="1">
      <alignment horizontal="center" vertical="center"/>
    </xf>
    <xf numFmtId="0" fontId="1" fillId="0" borderId="30" xfId="0" applyFont="1" applyBorder="1" applyAlignment="1">
      <alignment vertical="center"/>
    </xf>
    <xf numFmtId="180" fontId="56" fillId="0" borderId="30" xfId="0" applyNumberFormat="1" applyFont="1" applyBorder="1" applyAlignment="1">
      <alignment horizontal="right" vertical="center"/>
    </xf>
    <xf numFmtId="0" fontId="1" fillId="0" borderId="33" xfId="0" applyFont="1" applyBorder="1" applyAlignment="1">
      <alignment vertical="center"/>
    </xf>
    <xf numFmtId="0" fontId="1" fillId="32" borderId="53" xfId="0" applyFont="1" applyFill="1" applyBorder="1" applyAlignment="1">
      <alignment horizontal="center" vertical="center"/>
    </xf>
    <xf numFmtId="0" fontId="1" fillId="0" borderId="57" xfId="0" applyFont="1" applyBorder="1" applyAlignment="1">
      <alignment horizontal="right" vertical="center"/>
    </xf>
    <xf numFmtId="0" fontId="1" fillId="0" borderId="53" xfId="0" applyFont="1" applyBorder="1" applyAlignment="1">
      <alignment horizontal="left" vertical="center" indent="1"/>
    </xf>
    <xf numFmtId="0" fontId="1" fillId="0" borderId="54" xfId="0" applyFont="1" applyBorder="1" applyAlignment="1">
      <alignment horizontal="left" vertical="center" indent="1"/>
    </xf>
    <xf numFmtId="0" fontId="1" fillId="0" borderId="70" xfId="0" applyFont="1" applyBorder="1" applyAlignment="1">
      <alignment horizontal="left" vertical="center" indent="1"/>
    </xf>
    <xf numFmtId="0" fontId="1" fillId="0" borderId="57" xfId="0" applyFont="1" applyBorder="1" applyAlignment="1">
      <alignment horizontal="left" vertical="center"/>
    </xf>
    <xf numFmtId="0" fontId="1" fillId="0" borderId="106" xfId="0" applyFont="1" applyBorder="1" applyAlignment="1">
      <alignment horizontal="distributed" vertical="center" indent="1"/>
    </xf>
    <xf numFmtId="0" fontId="1" fillId="0" borderId="39" xfId="0" applyFont="1" applyBorder="1" applyAlignment="1">
      <alignment horizontal="distributed" vertical="center" indent="1"/>
    </xf>
    <xf numFmtId="0" fontId="1" fillId="0" borderId="109" xfId="0" applyFont="1" applyBorder="1" applyAlignment="1">
      <alignment horizontal="center" vertical="center"/>
    </xf>
    <xf numFmtId="0" fontId="1" fillId="0" borderId="110" xfId="0" applyFont="1" applyBorder="1" applyAlignment="1">
      <alignment horizontal="center" vertical="center"/>
    </xf>
    <xf numFmtId="0" fontId="1" fillId="32" borderId="57" xfId="0" applyFont="1" applyFill="1" applyBorder="1" applyAlignment="1">
      <alignment horizontal="center" vertical="center"/>
    </xf>
    <xf numFmtId="0" fontId="1" fillId="32" borderId="57" xfId="0" applyFont="1" applyFill="1" applyBorder="1" applyAlignment="1">
      <alignment horizontal="right" vertical="center"/>
    </xf>
    <xf numFmtId="0" fontId="9" fillId="0" borderId="0" xfId="0" applyFont="1" applyAlignment="1">
      <alignment horizontal="distributed" vertical="center"/>
    </xf>
    <xf numFmtId="0" fontId="1" fillId="0" borderId="106" xfId="0" applyFont="1" applyBorder="1" applyAlignment="1">
      <alignment horizontal="center" vertical="center" wrapText="1"/>
    </xf>
    <xf numFmtId="0" fontId="55" fillId="0" borderId="35" xfId="0" applyFont="1" applyBorder="1" applyAlignment="1">
      <alignment horizontal="center" vertical="center"/>
    </xf>
    <xf numFmtId="0" fontId="55" fillId="0" borderId="33" xfId="0" applyFont="1" applyBorder="1" applyAlignment="1">
      <alignment horizontal="center" vertical="center"/>
    </xf>
    <xf numFmtId="0" fontId="55" fillId="0" borderId="36" xfId="0" applyFont="1" applyBorder="1" applyAlignment="1">
      <alignment horizontal="center" vertical="center"/>
    </xf>
    <xf numFmtId="0" fontId="55" fillId="0" borderId="37" xfId="0" applyFont="1" applyBorder="1" applyAlignment="1">
      <alignment horizontal="center" vertical="center"/>
    </xf>
    <xf numFmtId="0" fontId="55" fillId="0" borderId="30" xfId="0" applyFont="1" applyBorder="1" applyAlignment="1">
      <alignment horizontal="center" vertical="center"/>
    </xf>
    <xf numFmtId="0" fontId="55" fillId="0" borderId="38" xfId="0" applyFont="1" applyBorder="1" applyAlignment="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排水設備設計書"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8.emf" /><Relationship Id="rId2" Type="http://schemas.openxmlformats.org/officeDocument/2006/relationships/image" Target="../media/image11.emf" /><Relationship Id="rId3" Type="http://schemas.openxmlformats.org/officeDocument/2006/relationships/image" Target="../media/image14.emf" /><Relationship Id="rId4" Type="http://schemas.openxmlformats.org/officeDocument/2006/relationships/image" Target="../media/image19.emf" /><Relationship Id="rId5" Type="http://schemas.openxmlformats.org/officeDocument/2006/relationships/image" Target="../media/image10.emf" /><Relationship Id="rId6" Type="http://schemas.openxmlformats.org/officeDocument/2006/relationships/image" Target="../media/image13.emf" /><Relationship Id="rId7" Type="http://schemas.openxmlformats.org/officeDocument/2006/relationships/image" Target="../media/image12.emf" /><Relationship Id="rId8" Type="http://schemas.openxmlformats.org/officeDocument/2006/relationships/image" Target="../media/image27.emf" /><Relationship Id="rId9" Type="http://schemas.openxmlformats.org/officeDocument/2006/relationships/image" Target="../media/image17.emf" /><Relationship Id="rId10" Type="http://schemas.openxmlformats.org/officeDocument/2006/relationships/image" Target="../media/image22.emf" /><Relationship Id="rId11" Type="http://schemas.openxmlformats.org/officeDocument/2006/relationships/image" Target="../media/image1.emf" /><Relationship Id="rId12" Type="http://schemas.openxmlformats.org/officeDocument/2006/relationships/image" Target="../media/image9.emf" /><Relationship Id="rId13" Type="http://schemas.openxmlformats.org/officeDocument/2006/relationships/image" Target="../media/image7.emf" /><Relationship Id="rId14" Type="http://schemas.openxmlformats.org/officeDocument/2006/relationships/image" Target="../media/image4.emf" /><Relationship Id="rId15" Type="http://schemas.openxmlformats.org/officeDocument/2006/relationships/image" Target="../media/image5.emf" /></Relationships>
</file>

<file path=xl/drawings/_rels/drawing11.xml.rels><?xml version="1.0" encoding="utf-8" standalone="yes"?><Relationships xmlns="http://schemas.openxmlformats.org/package/2006/relationships"><Relationship Id="rId1" Type="http://schemas.openxmlformats.org/officeDocument/2006/relationships/image" Target="../media/image23.emf" /><Relationship Id="rId2" Type="http://schemas.openxmlformats.org/officeDocument/2006/relationships/image" Target="../media/image15.emf" /></Relationships>
</file>

<file path=xl/drawings/_rels/drawing2.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25.emf" /></Relationships>
</file>

<file path=xl/drawings/_rels/drawing3.xml.rels><?xml version="1.0" encoding="utf-8" standalone="yes"?><Relationships xmlns="http://schemas.openxmlformats.org/package/2006/relationships"><Relationship Id="rId1" Type="http://schemas.openxmlformats.org/officeDocument/2006/relationships/image" Target="../media/image28.emf" /><Relationship Id="rId2" Type="http://schemas.openxmlformats.org/officeDocument/2006/relationships/image" Target="../media/image8.emf" /></Relationships>
</file>

<file path=xl/drawings/_rels/drawing4.xml.rels><?xml version="1.0" encoding="utf-8" standalone="yes"?><Relationships xmlns="http://schemas.openxmlformats.org/package/2006/relationships"><Relationship Id="rId1" Type="http://schemas.openxmlformats.org/officeDocument/2006/relationships/image" Target="../media/image26.emf" /><Relationship Id="rId2" Type="http://schemas.openxmlformats.org/officeDocument/2006/relationships/image" Target="../media/image21.emf" /></Relationships>
</file>

<file path=xl/drawings/_rels/drawing6.xml.rels><?xml version="1.0" encoding="utf-8" standalone="yes"?><Relationships xmlns="http://schemas.openxmlformats.org/package/2006/relationships"><Relationship Id="rId1" Type="http://schemas.openxmlformats.org/officeDocument/2006/relationships/image" Target="../media/image6.emf" /><Relationship Id="rId2" Type="http://schemas.openxmlformats.org/officeDocument/2006/relationships/image" Target="../media/image2.emf" /><Relationship Id="rId3" Type="http://schemas.openxmlformats.org/officeDocument/2006/relationships/image" Target="../media/image24.emf" /><Relationship Id="rId4" Type="http://schemas.openxmlformats.org/officeDocument/2006/relationships/image" Target="../media/image20.emf" /><Relationship Id="rId5" Type="http://schemas.openxmlformats.org/officeDocument/2006/relationships/image" Target="../media/image16.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228600</xdr:colOff>
      <xdr:row>7</xdr:row>
      <xdr:rowOff>57150</xdr:rowOff>
    </xdr:from>
    <xdr:to>
      <xdr:col>16</xdr:col>
      <xdr:colOff>638175</xdr:colOff>
      <xdr:row>24</xdr:row>
      <xdr:rowOff>133350</xdr:rowOff>
    </xdr:to>
    <xdr:sp>
      <xdr:nvSpPr>
        <xdr:cNvPr id="1" name="AutoShape 23"/>
        <xdr:cNvSpPr>
          <a:spLocks/>
        </xdr:cNvSpPr>
      </xdr:nvSpPr>
      <xdr:spPr>
        <a:xfrm>
          <a:off x="7334250" y="1524000"/>
          <a:ext cx="4524375" cy="2990850"/>
        </a:xfrm>
        <a:prstGeom prst="roundRect">
          <a:avLst/>
        </a:prstGeom>
        <a:noFill/>
        <a:ln w="38100" cmpd="thinThick">
          <a:solidFill>
            <a:srgbClr val="FFCC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647700</xdr:colOff>
      <xdr:row>5</xdr:row>
      <xdr:rowOff>114300</xdr:rowOff>
    </xdr:from>
    <xdr:to>
      <xdr:col>10</xdr:col>
      <xdr:colOff>152400</xdr:colOff>
      <xdr:row>26</xdr:row>
      <xdr:rowOff>95250</xdr:rowOff>
    </xdr:to>
    <xdr:sp>
      <xdr:nvSpPr>
        <xdr:cNvPr id="2" name="Rectangle 1"/>
        <xdr:cNvSpPr>
          <a:spLocks/>
        </xdr:cNvSpPr>
      </xdr:nvSpPr>
      <xdr:spPr>
        <a:xfrm>
          <a:off x="2019300" y="1228725"/>
          <a:ext cx="5238750" cy="3590925"/>
        </a:xfrm>
        <a:prstGeom prst="rect">
          <a:avLst/>
        </a:prstGeom>
        <a:noFill/>
        <a:ln w="57150" cmpd="thinThick">
          <a:solidFill>
            <a:srgbClr val="FFCC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342900</xdr:colOff>
      <xdr:row>7</xdr:row>
      <xdr:rowOff>95250</xdr:rowOff>
    </xdr:from>
    <xdr:to>
      <xdr:col>5</xdr:col>
      <xdr:colOff>209550</xdr:colOff>
      <xdr:row>9</xdr:row>
      <xdr:rowOff>66675</xdr:rowOff>
    </xdr:to>
    <xdr:sp>
      <xdr:nvSpPr>
        <xdr:cNvPr id="3" name="Text Box 7"/>
        <xdr:cNvSpPr txBox="1">
          <a:spLocks noChangeArrowheads="1"/>
        </xdr:cNvSpPr>
      </xdr:nvSpPr>
      <xdr:spPr>
        <a:xfrm>
          <a:off x="2400300" y="1562100"/>
          <a:ext cx="1485900" cy="314325"/>
        </a:xfrm>
        <a:prstGeom prst="rect">
          <a:avLst/>
        </a:prstGeom>
        <a:noFill/>
        <a:ln w="9525" cmpd="sng">
          <a:noFill/>
        </a:ln>
      </xdr:spPr>
      <xdr:txBody>
        <a:bodyPr vertOverflow="clip" wrap="square" lIns="45720" tIns="22860" rIns="45720" bIns="22860" anchor="ctr"/>
        <a:p>
          <a:pPr algn="ctr">
            <a:defRPr/>
          </a:pPr>
          <a:r>
            <a:rPr lang="en-US" cap="none" sz="1800" b="1" i="0" u="none" baseline="0">
              <a:solidFill>
                <a:srgbClr val="FFFFFF"/>
              </a:solidFill>
              <a:latin typeface="ＭＳ Ｐゴシック"/>
              <a:ea typeface="ＭＳ Ｐゴシック"/>
              <a:cs typeface="ＭＳ Ｐゴシック"/>
            </a:rPr>
            <a:t>申請書作成</a:t>
          </a:r>
        </a:p>
      </xdr:txBody>
    </xdr:sp>
    <xdr:clientData/>
  </xdr:twoCellAnchor>
  <xdr:twoCellAnchor>
    <xdr:from>
      <xdr:col>5</xdr:col>
      <xdr:colOff>342900</xdr:colOff>
      <xdr:row>8</xdr:row>
      <xdr:rowOff>85725</xdr:rowOff>
    </xdr:from>
    <xdr:to>
      <xdr:col>6</xdr:col>
      <xdr:colOff>495300</xdr:colOff>
      <xdr:row>8</xdr:row>
      <xdr:rowOff>85725</xdr:rowOff>
    </xdr:to>
    <xdr:sp>
      <xdr:nvSpPr>
        <xdr:cNvPr id="4" name="Line 8"/>
        <xdr:cNvSpPr>
          <a:spLocks/>
        </xdr:cNvSpPr>
      </xdr:nvSpPr>
      <xdr:spPr>
        <a:xfrm>
          <a:off x="4019550" y="1724025"/>
          <a:ext cx="838200" cy="0"/>
        </a:xfrm>
        <a:prstGeom prst="line">
          <a:avLst/>
        </a:prstGeom>
        <a:noFill/>
        <a:ln w="38100"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7</xdr:row>
      <xdr:rowOff>38100</xdr:rowOff>
    </xdr:from>
    <xdr:to>
      <xdr:col>6</xdr:col>
      <xdr:colOff>476250</xdr:colOff>
      <xdr:row>8</xdr:row>
      <xdr:rowOff>38100</xdr:rowOff>
    </xdr:to>
    <xdr:sp>
      <xdr:nvSpPr>
        <xdr:cNvPr id="5" name="Text Box 9"/>
        <xdr:cNvSpPr txBox="1">
          <a:spLocks noChangeArrowheads="1"/>
        </xdr:cNvSpPr>
      </xdr:nvSpPr>
      <xdr:spPr>
        <a:xfrm>
          <a:off x="4114800" y="1504950"/>
          <a:ext cx="723900"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FF0000"/>
              </a:solidFill>
              <a:latin typeface="ＭＳ Ｐゴシック"/>
              <a:ea typeface="ＭＳ Ｐゴシック"/>
              <a:cs typeface="ＭＳ Ｐゴシック"/>
            </a:rPr>
            <a:t>助成区分</a:t>
          </a:r>
        </a:p>
      </xdr:txBody>
    </xdr:sp>
    <xdr:clientData/>
  </xdr:twoCellAnchor>
  <xdr:twoCellAnchor>
    <xdr:from>
      <xdr:col>6</xdr:col>
      <xdr:colOff>9525</xdr:colOff>
      <xdr:row>8</xdr:row>
      <xdr:rowOff>95250</xdr:rowOff>
    </xdr:from>
    <xdr:to>
      <xdr:col>6</xdr:col>
      <xdr:colOff>9525</xdr:colOff>
      <xdr:row>15</xdr:row>
      <xdr:rowOff>123825</xdr:rowOff>
    </xdr:to>
    <xdr:sp>
      <xdr:nvSpPr>
        <xdr:cNvPr id="6" name="Line 10"/>
        <xdr:cNvSpPr>
          <a:spLocks/>
        </xdr:cNvSpPr>
      </xdr:nvSpPr>
      <xdr:spPr>
        <a:xfrm>
          <a:off x="4371975" y="1733550"/>
          <a:ext cx="0" cy="1228725"/>
        </a:xfrm>
        <a:prstGeom prst="line">
          <a:avLst/>
        </a:prstGeom>
        <a:noFill/>
        <a:ln w="381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9525</xdr:colOff>
      <xdr:row>15</xdr:row>
      <xdr:rowOff>104775</xdr:rowOff>
    </xdr:from>
    <xdr:to>
      <xdr:col>6</xdr:col>
      <xdr:colOff>466725</xdr:colOff>
      <xdr:row>15</xdr:row>
      <xdr:rowOff>104775</xdr:rowOff>
    </xdr:to>
    <xdr:sp>
      <xdr:nvSpPr>
        <xdr:cNvPr id="7" name="Line 11"/>
        <xdr:cNvSpPr>
          <a:spLocks/>
        </xdr:cNvSpPr>
      </xdr:nvSpPr>
      <xdr:spPr>
        <a:xfrm>
          <a:off x="4371975" y="2943225"/>
          <a:ext cx="457200" cy="0"/>
        </a:xfrm>
        <a:prstGeom prst="line">
          <a:avLst/>
        </a:prstGeom>
        <a:noFill/>
        <a:ln w="38100"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19050</xdr:colOff>
      <xdr:row>12</xdr:row>
      <xdr:rowOff>9525</xdr:rowOff>
    </xdr:from>
    <xdr:to>
      <xdr:col>6</xdr:col>
      <xdr:colOff>476250</xdr:colOff>
      <xdr:row>12</xdr:row>
      <xdr:rowOff>9525</xdr:rowOff>
    </xdr:to>
    <xdr:sp>
      <xdr:nvSpPr>
        <xdr:cNvPr id="8" name="Line 12"/>
        <xdr:cNvSpPr>
          <a:spLocks/>
        </xdr:cNvSpPr>
      </xdr:nvSpPr>
      <xdr:spPr>
        <a:xfrm>
          <a:off x="4381500" y="2333625"/>
          <a:ext cx="457200" cy="0"/>
        </a:xfrm>
        <a:prstGeom prst="line">
          <a:avLst/>
        </a:prstGeom>
        <a:noFill/>
        <a:ln w="38100"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38100</xdr:colOff>
      <xdr:row>0</xdr:row>
      <xdr:rowOff>76200</xdr:rowOff>
    </xdr:from>
    <xdr:to>
      <xdr:col>10</xdr:col>
      <xdr:colOff>95250</xdr:colOff>
      <xdr:row>1</xdr:row>
      <xdr:rowOff>28575</xdr:rowOff>
    </xdr:to>
    <xdr:sp>
      <xdr:nvSpPr>
        <xdr:cNvPr id="9" name="WordArt 18"/>
        <xdr:cNvSpPr>
          <a:spLocks/>
        </xdr:cNvSpPr>
      </xdr:nvSpPr>
      <xdr:spPr>
        <a:xfrm>
          <a:off x="2095500" y="76200"/>
          <a:ext cx="5105400" cy="314325"/>
        </a:xfrm>
        <a:prstGeom prst="rect"/>
        <a:noFill/>
      </xdr:spPr>
      <xdr:txBody>
        <a:bodyPr fromWordArt="1" wrap="none" lIns="91440" tIns="45720" rIns="91440" bIns="45720">
          <a:prstTxWarp prst="textPlain">
            <a:avLst>
              <a:gd name="adj" fmla="val 48648"/>
            </a:avLst>
          </a:prstTxWarp>
        </a:bodyPr>
        <a:p>
          <a:pPr algn="ctr"/>
          <a:r>
            <a:rPr sz="2400" b="1" kern="10" spc="0">
              <a:ln w="12700" cmpd="sng">
                <a:solidFill>
                  <a:srgbClr val="EAEAEA"/>
                </a:solidFill>
                <a:headEnd type="none"/>
                <a:tailEnd type="none"/>
              </a:ln>
              <a:gradFill rotWithShape="1">
                <a:gsLst>
                  <a:gs pos="0">
                    <a:srgbClr val="A603AB"/>
                  </a:gs>
                  <a:gs pos="12000">
                    <a:srgbClr val="E81766"/>
                  </a:gs>
                  <a:gs pos="27000">
                    <a:srgbClr val="EE3F17"/>
                  </a:gs>
                  <a:gs pos="48000">
                    <a:srgbClr val="FFFF00"/>
                  </a:gs>
                  <a:gs pos="64999">
                    <a:srgbClr val="1A8D48"/>
                  </a:gs>
                  <a:gs pos="78999">
                    <a:srgbClr val="0819FB"/>
                  </a:gs>
                  <a:gs pos="100000">
                    <a:srgbClr val="A603AB"/>
                  </a:gs>
                </a:gsLst>
                <a:lin ang="0" scaled="1"/>
              </a:gradFill>
              <a:effectLst>
                <a:outerShdw dist="35921" dir="2700000" sy="50000" kx="2115830" algn="bl">
                  <a:srgbClr val="C0C0C0">
                    <a:alpha val="79998"/>
                  </a:srgbClr>
                </a:outerShdw>
              </a:effectLst>
              <a:latin typeface="ＭＳ Ｐゴシック"/>
              <a:cs typeface="ＭＳ Ｐゴシック"/>
            </a:rPr>
            <a:t>新冠町排水設備申請書作成メニュー</a:t>
          </a:r>
        </a:p>
      </xdr:txBody>
    </xdr:sp>
    <xdr:clientData/>
  </xdr:twoCellAnchor>
  <xdr:twoCellAnchor>
    <xdr:from>
      <xdr:col>11</xdr:col>
      <xdr:colOff>352425</xdr:colOff>
      <xdr:row>5</xdr:row>
      <xdr:rowOff>57150</xdr:rowOff>
    </xdr:from>
    <xdr:to>
      <xdr:col>13</xdr:col>
      <xdr:colOff>161925</xdr:colOff>
      <xdr:row>6</xdr:row>
      <xdr:rowOff>133350</xdr:rowOff>
    </xdr:to>
    <xdr:sp>
      <xdr:nvSpPr>
        <xdr:cNvPr id="10" name="WordArt 22"/>
        <xdr:cNvSpPr>
          <a:spLocks/>
        </xdr:cNvSpPr>
      </xdr:nvSpPr>
      <xdr:spPr>
        <a:xfrm>
          <a:off x="8143875" y="1171575"/>
          <a:ext cx="1181100" cy="257175"/>
        </a:xfrm>
        <a:prstGeom prst="rect"/>
        <a:noFill/>
      </xdr:spPr>
      <xdr:txBody>
        <a:bodyPr fromWordArt="1" wrap="none" lIns="91440" tIns="45720" rIns="91440" bIns="45720">
          <a:prstTxWarp prst="textPlain"/>
        </a:bodyPr>
        <a:p>
          <a:pPr algn="ctr"/>
          <a:r>
            <a:rPr sz="2000" kern="10" spc="0">
              <a:ln w="9525" cmpd="sng">
                <a:noFill/>
              </a:ln>
              <a:gradFill rotWithShape="1">
                <a:gsLst>
                  <a:gs pos="0">
                    <a:srgbClr val="FFFF00"/>
                  </a:gs>
                  <a:gs pos="100000">
                    <a:srgbClr val="FF9933"/>
                  </a:gs>
                </a:gsLst>
                <a:path path="rect">
                  <a:fillToRect l="50000" t="50000" r="50000" b="50000"/>
                </a:path>
              </a:gradFill>
              <a:effectLst>
                <a:outerShdw dist="35921" dir="2700000" algn="ctr">
                  <a:srgbClr val="C0C0C0">
                    <a:alpha val="79998"/>
                  </a:srgbClr>
                </a:outerShdw>
              </a:effectLst>
              <a:latin typeface="ＭＳ Ｐゴシック"/>
              <a:cs typeface="ＭＳ Ｐゴシック"/>
            </a:rPr>
            <a:t>印刷ボタン</a:t>
          </a:r>
        </a:p>
      </xdr:txBody>
    </xdr:sp>
    <xdr:clientData/>
  </xdr:twoCellAnchor>
  <xdr:twoCellAnchor>
    <xdr:from>
      <xdr:col>10</xdr:col>
      <xdr:colOff>66675</xdr:colOff>
      <xdr:row>2</xdr:row>
      <xdr:rowOff>38100</xdr:rowOff>
    </xdr:from>
    <xdr:to>
      <xdr:col>10</xdr:col>
      <xdr:colOff>152400</xdr:colOff>
      <xdr:row>4</xdr:row>
      <xdr:rowOff>190500</xdr:rowOff>
    </xdr:to>
    <xdr:sp>
      <xdr:nvSpPr>
        <xdr:cNvPr id="11" name="AutoShape 24"/>
        <xdr:cNvSpPr>
          <a:spLocks/>
        </xdr:cNvSpPr>
      </xdr:nvSpPr>
      <xdr:spPr>
        <a:xfrm>
          <a:off x="7172325" y="523875"/>
          <a:ext cx="85725" cy="571500"/>
        </a:xfrm>
        <a:prstGeom prst="rightBrace">
          <a:avLst/>
        </a:prstGeom>
        <a:noFill/>
        <a:ln w="31750"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514350</xdr:colOff>
      <xdr:row>6</xdr:row>
      <xdr:rowOff>0</xdr:rowOff>
    </xdr:from>
    <xdr:to>
      <xdr:col>9</xdr:col>
      <xdr:colOff>628650</xdr:colOff>
      <xdr:row>7</xdr:row>
      <xdr:rowOff>28575</xdr:rowOff>
    </xdr:to>
    <xdr:sp>
      <xdr:nvSpPr>
        <xdr:cNvPr id="12" name="Text Box 26"/>
        <xdr:cNvSpPr txBox="1">
          <a:spLocks noChangeArrowheads="1"/>
        </xdr:cNvSpPr>
      </xdr:nvSpPr>
      <xdr:spPr>
        <a:xfrm>
          <a:off x="4876800" y="1295400"/>
          <a:ext cx="2171700" cy="200025"/>
        </a:xfrm>
        <a:prstGeom prst="rect">
          <a:avLst/>
        </a:prstGeom>
        <a:noFill/>
        <a:ln w="9525" cmpd="sng">
          <a:noFill/>
        </a:ln>
      </xdr:spPr>
      <xdr:txBody>
        <a:bodyPr vertOverflow="clip" wrap="square" lIns="36576" tIns="18288" rIns="0" bIns="0"/>
        <a:p>
          <a:pPr algn="l">
            <a:defRPr/>
          </a:pPr>
          <a:r>
            <a:rPr lang="en-US" cap="none" sz="1100" b="1" i="0" u="none" baseline="0">
              <a:solidFill>
                <a:srgbClr val="800080"/>
              </a:solidFill>
              <a:latin typeface="ＭＳ Ｐゴシック"/>
              <a:ea typeface="ＭＳ Ｐゴシック"/>
              <a:cs typeface="ＭＳ Ｐゴシック"/>
            </a:rPr>
            <a:t>ボタンをクリックしてください。</a:t>
          </a:r>
        </a:p>
      </xdr:txBody>
    </xdr:sp>
    <xdr:clientData/>
  </xdr:twoCellAnchor>
  <xdr:twoCellAnchor editAs="oneCell">
    <xdr:from>
      <xdr:col>6</xdr:col>
      <xdr:colOff>514350</xdr:colOff>
      <xdr:row>14</xdr:row>
      <xdr:rowOff>57150</xdr:rowOff>
    </xdr:from>
    <xdr:to>
      <xdr:col>9</xdr:col>
      <xdr:colOff>257175</xdr:colOff>
      <xdr:row>16</xdr:row>
      <xdr:rowOff>142875</xdr:rowOff>
    </xdr:to>
    <xdr:pic>
      <xdr:nvPicPr>
        <xdr:cNvPr id="13" name="CommandButton1"/>
        <xdr:cNvPicPr preferRelativeResize="1">
          <a:picLocks noChangeAspect="0"/>
        </xdr:cNvPicPr>
      </xdr:nvPicPr>
      <xdr:blipFill>
        <a:blip r:embed="rId1"/>
        <a:stretch>
          <a:fillRect/>
        </a:stretch>
      </xdr:blipFill>
      <xdr:spPr>
        <a:xfrm>
          <a:off x="4876800" y="2724150"/>
          <a:ext cx="1800225" cy="428625"/>
        </a:xfrm>
        <a:prstGeom prst="rect">
          <a:avLst/>
        </a:prstGeom>
        <a:noFill/>
        <a:ln w="9525" cmpd="sng">
          <a:noFill/>
        </a:ln>
      </xdr:spPr>
    </xdr:pic>
    <xdr:clientData/>
  </xdr:twoCellAnchor>
  <xdr:twoCellAnchor editAs="oneCell">
    <xdr:from>
      <xdr:col>6</xdr:col>
      <xdr:colOff>514350</xdr:colOff>
      <xdr:row>10</xdr:row>
      <xdr:rowOff>152400</xdr:rowOff>
    </xdr:from>
    <xdr:to>
      <xdr:col>9</xdr:col>
      <xdr:colOff>257175</xdr:colOff>
      <xdr:row>13</xdr:row>
      <xdr:rowOff>66675</xdr:rowOff>
    </xdr:to>
    <xdr:pic>
      <xdr:nvPicPr>
        <xdr:cNvPr id="14" name="CommandButton2"/>
        <xdr:cNvPicPr preferRelativeResize="1">
          <a:picLocks noChangeAspect="0"/>
        </xdr:cNvPicPr>
      </xdr:nvPicPr>
      <xdr:blipFill>
        <a:blip r:embed="rId2"/>
        <a:stretch>
          <a:fillRect/>
        </a:stretch>
      </xdr:blipFill>
      <xdr:spPr>
        <a:xfrm>
          <a:off x="4876800" y="2133600"/>
          <a:ext cx="1800225" cy="428625"/>
        </a:xfrm>
        <a:prstGeom prst="rect">
          <a:avLst/>
        </a:prstGeom>
        <a:noFill/>
        <a:ln w="9525" cmpd="sng">
          <a:noFill/>
        </a:ln>
      </xdr:spPr>
    </xdr:pic>
    <xdr:clientData/>
  </xdr:twoCellAnchor>
  <xdr:twoCellAnchor editAs="oneCell">
    <xdr:from>
      <xdr:col>6</xdr:col>
      <xdr:colOff>504825</xdr:colOff>
      <xdr:row>7</xdr:row>
      <xdr:rowOff>57150</xdr:rowOff>
    </xdr:from>
    <xdr:to>
      <xdr:col>9</xdr:col>
      <xdr:colOff>247650</xdr:colOff>
      <xdr:row>9</xdr:row>
      <xdr:rowOff>142875</xdr:rowOff>
    </xdr:to>
    <xdr:pic>
      <xdr:nvPicPr>
        <xdr:cNvPr id="15" name="CommandButton3"/>
        <xdr:cNvPicPr preferRelativeResize="1">
          <a:picLocks noChangeAspect="0"/>
        </xdr:cNvPicPr>
      </xdr:nvPicPr>
      <xdr:blipFill>
        <a:blip r:embed="rId3"/>
        <a:stretch>
          <a:fillRect/>
        </a:stretch>
      </xdr:blipFill>
      <xdr:spPr>
        <a:xfrm>
          <a:off x="4867275" y="1524000"/>
          <a:ext cx="1800225" cy="428625"/>
        </a:xfrm>
        <a:prstGeom prst="rect">
          <a:avLst/>
        </a:prstGeom>
        <a:noFill/>
        <a:ln w="9525" cmpd="sng">
          <a:noFill/>
        </a:ln>
      </xdr:spPr>
    </xdr:pic>
    <xdr:clientData/>
  </xdr:twoCellAnchor>
  <xdr:twoCellAnchor editAs="oneCell">
    <xdr:from>
      <xdr:col>3</xdr:col>
      <xdr:colOff>762000</xdr:colOff>
      <xdr:row>19</xdr:row>
      <xdr:rowOff>19050</xdr:rowOff>
    </xdr:from>
    <xdr:to>
      <xdr:col>9</xdr:col>
      <xdr:colOff>0</xdr:colOff>
      <xdr:row>21</xdr:row>
      <xdr:rowOff>104775</xdr:rowOff>
    </xdr:to>
    <xdr:pic>
      <xdr:nvPicPr>
        <xdr:cNvPr id="16" name="CommandButton4"/>
        <xdr:cNvPicPr preferRelativeResize="1">
          <a:picLocks noChangeAspect="0"/>
        </xdr:cNvPicPr>
      </xdr:nvPicPr>
      <xdr:blipFill>
        <a:blip r:embed="rId4"/>
        <a:stretch>
          <a:fillRect/>
        </a:stretch>
      </xdr:blipFill>
      <xdr:spPr>
        <a:xfrm>
          <a:off x="2819400" y="3543300"/>
          <a:ext cx="3600450" cy="428625"/>
        </a:xfrm>
        <a:prstGeom prst="rect">
          <a:avLst/>
        </a:prstGeom>
        <a:noFill/>
        <a:ln w="9525" cmpd="sng">
          <a:noFill/>
        </a:ln>
      </xdr:spPr>
    </xdr:pic>
    <xdr:clientData/>
  </xdr:twoCellAnchor>
  <xdr:twoCellAnchor editAs="oneCell">
    <xdr:from>
      <xdr:col>10</xdr:col>
      <xdr:colOff>323850</xdr:colOff>
      <xdr:row>8</xdr:row>
      <xdr:rowOff>66675</xdr:rowOff>
    </xdr:from>
    <xdr:to>
      <xdr:col>12</xdr:col>
      <xdr:colOff>209550</xdr:colOff>
      <xdr:row>10</xdr:row>
      <xdr:rowOff>85725</xdr:rowOff>
    </xdr:to>
    <xdr:pic>
      <xdr:nvPicPr>
        <xdr:cNvPr id="17" name="CommandButton5"/>
        <xdr:cNvPicPr preferRelativeResize="1">
          <a:picLocks noChangeAspect="0"/>
        </xdr:cNvPicPr>
      </xdr:nvPicPr>
      <xdr:blipFill>
        <a:blip r:embed="rId5"/>
        <a:stretch>
          <a:fillRect/>
        </a:stretch>
      </xdr:blipFill>
      <xdr:spPr>
        <a:xfrm>
          <a:off x="7429500" y="1704975"/>
          <a:ext cx="1257300" cy="361950"/>
        </a:xfrm>
        <a:prstGeom prst="rect">
          <a:avLst/>
        </a:prstGeom>
        <a:noFill/>
        <a:ln w="9525" cmpd="sng">
          <a:noFill/>
        </a:ln>
      </xdr:spPr>
    </xdr:pic>
    <xdr:clientData/>
  </xdr:twoCellAnchor>
  <xdr:twoCellAnchor editAs="oneCell">
    <xdr:from>
      <xdr:col>12</xdr:col>
      <xdr:colOff>295275</xdr:colOff>
      <xdr:row>8</xdr:row>
      <xdr:rowOff>66675</xdr:rowOff>
    </xdr:from>
    <xdr:to>
      <xdr:col>14</xdr:col>
      <xdr:colOff>180975</xdr:colOff>
      <xdr:row>10</xdr:row>
      <xdr:rowOff>85725</xdr:rowOff>
    </xdr:to>
    <xdr:pic>
      <xdr:nvPicPr>
        <xdr:cNvPr id="18" name="CommandButton6"/>
        <xdr:cNvPicPr preferRelativeResize="1">
          <a:picLocks noChangeAspect="0"/>
        </xdr:cNvPicPr>
      </xdr:nvPicPr>
      <xdr:blipFill>
        <a:blip r:embed="rId6"/>
        <a:stretch>
          <a:fillRect/>
        </a:stretch>
      </xdr:blipFill>
      <xdr:spPr>
        <a:xfrm>
          <a:off x="8772525" y="1704975"/>
          <a:ext cx="1257300" cy="361950"/>
        </a:xfrm>
        <a:prstGeom prst="rect">
          <a:avLst/>
        </a:prstGeom>
        <a:noFill/>
        <a:ln w="9525" cmpd="sng">
          <a:noFill/>
        </a:ln>
      </xdr:spPr>
    </xdr:pic>
    <xdr:clientData/>
  </xdr:twoCellAnchor>
  <xdr:twoCellAnchor editAs="oneCell">
    <xdr:from>
      <xdr:col>10</xdr:col>
      <xdr:colOff>323850</xdr:colOff>
      <xdr:row>11</xdr:row>
      <xdr:rowOff>133350</xdr:rowOff>
    </xdr:from>
    <xdr:to>
      <xdr:col>12</xdr:col>
      <xdr:colOff>209550</xdr:colOff>
      <xdr:row>13</xdr:row>
      <xdr:rowOff>152400</xdr:rowOff>
    </xdr:to>
    <xdr:pic>
      <xdr:nvPicPr>
        <xdr:cNvPr id="19" name="CommandButton7"/>
        <xdr:cNvPicPr preferRelativeResize="1">
          <a:picLocks noChangeAspect="0"/>
        </xdr:cNvPicPr>
      </xdr:nvPicPr>
      <xdr:blipFill>
        <a:blip r:embed="rId7"/>
        <a:stretch>
          <a:fillRect/>
        </a:stretch>
      </xdr:blipFill>
      <xdr:spPr>
        <a:xfrm>
          <a:off x="7429500" y="2286000"/>
          <a:ext cx="1257300" cy="361950"/>
        </a:xfrm>
        <a:prstGeom prst="rect">
          <a:avLst/>
        </a:prstGeom>
        <a:noFill/>
        <a:ln w="9525" cmpd="sng">
          <a:noFill/>
        </a:ln>
      </xdr:spPr>
    </xdr:pic>
    <xdr:clientData/>
  </xdr:twoCellAnchor>
  <xdr:twoCellAnchor editAs="oneCell">
    <xdr:from>
      <xdr:col>12</xdr:col>
      <xdr:colOff>304800</xdr:colOff>
      <xdr:row>11</xdr:row>
      <xdr:rowOff>133350</xdr:rowOff>
    </xdr:from>
    <xdr:to>
      <xdr:col>14</xdr:col>
      <xdr:colOff>190500</xdr:colOff>
      <xdr:row>13</xdr:row>
      <xdr:rowOff>152400</xdr:rowOff>
    </xdr:to>
    <xdr:pic>
      <xdr:nvPicPr>
        <xdr:cNvPr id="20" name="CommandButton8"/>
        <xdr:cNvPicPr preferRelativeResize="1">
          <a:picLocks noChangeAspect="0"/>
        </xdr:cNvPicPr>
      </xdr:nvPicPr>
      <xdr:blipFill>
        <a:blip r:embed="rId8"/>
        <a:stretch>
          <a:fillRect/>
        </a:stretch>
      </xdr:blipFill>
      <xdr:spPr>
        <a:xfrm>
          <a:off x="8782050" y="2286000"/>
          <a:ext cx="1257300" cy="361950"/>
        </a:xfrm>
        <a:prstGeom prst="rect">
          <a:avLst/>
        </a:prstGeom>
        <a:noFill/>
        <a:ln w="9525" cmpd="sng">
          <a:noFill/>
        </a:ln>
      </xdr:spPr>
    </xdr:pic>
    <xdr:clientData/>
  </xdr:twoCellAnchor>
  <xdr:twoCellAnchor editAs="oneCell">
    <xdr:from>
      <xdr:col>10</xdr:col>
      <xdr:colOff>323850</xdr:colOff>
      <xdr:row>15</xdr:row>
      <xdr:rowOff>9525</xdr:rowOff>
    </xdr:from>
    <xdr:to>
      <xdr:col>12</xdr:col>
      <xdr:colOff>209550</xdr:colOff>
      <xdr:row>17</xdr:row>
      <xdr:rowOff>28575</xdr:rowOff>
    </xdr:to>
    <xdr:pic>
      <xdr:nvPicPr>
        <xdr:cNvPr id="21" name="CommandButton9"/>
        <xdr:cNvPicPr preferRelativeResize="1">
          <a:picLocks noChangeAspect="0"/>
        </xdr:cNvPicPr>
      </xdr:nvPicPr>
      <xdr:blipFill>
        <a:blip r:embed="rId9"/>
        <a:stretch>
          <a:fillRect/>
        </a:stretch>
      </xdr:blipFill>
      <xdr:spPr>
        <a:xfrm>
          <a:off x="7429500" y="2847975"/>
          <a:ext cx="1257300" cy="361950"/>
        </a:xfrm>
        <a:prstGeom prst="rect">
          <a:avLst/>
        </a:prstGeom>
        <a:noFill/>
        <a:ln w="9525" cmpd="sng">
          <a:noFill/>
        </a:ln>
      </xdr:spPr>
    </xdr:pic>
    <xdr:clientData/>
  </xdr:twoCellAnchor>
  <xdr:twoCellAnchor editAs="oneCell">
    <xdr:from>
      <xdr:col>12</xdr:col>
      <xdr:colOff>314325</xdr:colOff>
      <xdr:row>15</xdr:row>
      <xdr:rowOff>9525</xdr:rowOff>
    </xdr:from>
    <xdr:to>
      <xdr:col>14</xdr:col>
      <xdr:colOff>200025</xdr:colOff>
      <xdr:row>17</xdr:row>
      <xdr:rowOff>28575</xdr:rowOff>
    </xdr:to>
    <xdr:pic>
      <xdr:nvPicPr>
        <xdr:cNvPr id="22" name="CommandButton10"/>
        <xdr:cNvPicPr preferRelativeResize="1">
          <a:picLocks noChangeAspect="0"/>
        </xdr:cNvPicPr>
      </xdr:nvPicPr>
      <xdr:blipFill>
        <a:blip r:embed="rId10"/>
        <a:stretch>
          <a:fillRect/>
        </a:stretch>
      </xdr:blipFill>
      <xdr:spPr>
        <a:xfrm>
          <a:off x="8791575" y="2847975"/>
          <a:ext cx="1257300" cy="361950"/>
        </a:xfrm>
        <a:prstGeom prst="rect">
          <a:avLst/>
        </a:prstGeom>
        <a:noFill/>
        <a:ln w="9525" cmpd="sng">
          <a:noFill/>
        </a:ln>
      </xdr:spPr>
    </xdr:pic>
    <xdr:clientData/>
  </xdr:twoCellAnchor>
  <xdr:twoCellAnchor editAs="oneCell">
    <xdr:from>
      <xdr:col>10</xdr:col>
      <xdr:colOff>342900</xdr:colOff>
      <xdr:row>18</xdr:row>
      <xdr:rowOff>19050</xdr:rowOff>
    </xdr:from>
    <xdr:to>
      <xdr:col>12</xdr:col>
      <xdr:colOff>228600</xdr:colOff>
      <xdr:row>20</xdr:row>
      <xdr:rowOff>38100</xdr:rowOff>
    </xdr:to>
    <xdr:pic>
      <xdr:nvPicPr>
        <xdr:cNvPr id="23" name="CommandButton11"/>
        <xdr:cNvPicPr preferRelativeResize="1">
          <a:picLocks noChangeAspect="0"/>
        </xdr:cNvPicPr>
      </xdr:nvPicPr>
      <xdr:blipFill>
        <a:blip r:embed="rId11"/>
        <a:stretch>
          <a:fillRect/>
        </a:stretch>
      </xdr:blipFill>
      <xdr:spPr>
        <a:xfrm>
          <a:off x="7448550" y="3371850"/>
          <a:ext cx="1257300" cy="361950"/>
        </a:xfrm>
        <a:prstGeom prst="rect">
          <a:avLst/>
        </a:prstGeom>
        <a:noFill/>
        <a:ln w="9525" cmpd="sng">
          <a:noFill/>
        </a:ln>
      </xdr:spPr>
    </xdr:pic>
    <xdr:clientData/>
  </xdr:twoCellAnchor>
  <xdr:twoCellAnchor editAs="oneCell">
    <xdr:from>
      <xdr:col>12</xdr:col>
      <xdr:colOff>314325</xdr:colOff>
      <xdr:row>18</xdr:row>
      <xdr:rowOff>19050</xdr:rowOff>
    </xdr:from>
    <xdr:to>
      <xdr:col>14</xdr:col>
      <xdr:colOff>200025</xdr:colOff>
      <xdr:row>20</xdr:row>
      <xdr:rowOff>38100</xdr:rowOff>
    </xdr:to>
    <xdr:pic>
      <xdr:nvPicPr>
        <xdr:cNvPr id="24" name="CommandButton12"/>
        <xdr:cNvPicPr preferRelativeResize="1">
          <a:picLocks noChangeAspect="0"/>
        </xdr:cNvPicPr>
      </xdr:nvPicPr>
      <xdr:blipFill>
        <a:blip r:embed="rId12"/>
        <a:stretch>
          <a:fillRect/>
        </a:stretch>
      </xdr:blipFill>
      <xdr:spPr>
        <a:xfrm>
          <a:off x="8791575" y="3371850"/>
          <a:ext cx="1257300" cy="361950"/>
        </a:xfrm>
        <a:prstGeom prst="rect">
          <a:avLst/>
        </a:prstGeom>
        <a:noFill/>
        <a:ln w="9525" cmpd="sng">
          <a:noFill/>
        </a:ln>
      </xdr:spPr>
    </xdr:pic>
    <xdr:clientData/>
  </xdr:twoCellAnchor>
  <xdr:twoCellAnchor editAs="oneCell">
    <xdr:from>
      <xdr:col>3</xdr:col>
      <xdr:colOff>781050</xdr:colOff>
      <xdr:row>22</xdr:row>
      <xdr:rowOff>95250</xdr:rowOff>
    </xdr:from>
    <xdr:to>
      <xdr:col>8</xdr:col>
      <xdr:colOff>666750</xdr:colOff>
      <xdr:row>25</xdr:row>
      <xdr:rowOff>9525</xdr:rowOff>
    </xdr:to>
    <xdr:pic>
      <xdr:nvPicPr>
        <xdr:cNvPr id="25" name="CommandButton13"/>
        <xdr:cNvPicPr preferRelativeResize="1">
          <a:picLocks noChangeAspect="1"/>
        </xdr:cNvPicPr>
      </xdr:nvPicPr>
      <xdr:blipFill>
        <a:blip r:embed="rId13"/>
        <a:stretch>
          <a:fillRect/>
        </a:stretch>
      </xdr:blipFill>
      <xdr:spPr>
        <a:xfrm>
          <a:off x="2838450" y="4133850"/>
          <a:ext cx="3562350" cy="428625"/>
        </a:xfrm>
        <a:prstGeom prst="rect">
          <a:avLst/>
        </a:prstGeom>
        <a:noFill/>
        <a:ln w="9525" cmpd="sng">
          <a:noFill/>
        </a:ln>
      </xdr:spPr>
    </xdr:pic>
    <xdr:clientData/>
  </xdr:twoCellAnchor>
  <xdr:twoCellAnchor editAs="oneCell">
    <xdr:from>
      <xdr:col>10</xdr:col>
      <xdr:colOff>333375</xdr:colOff>
      <xdr:row>21</xdr:row>
      <xdr:rowOff>19050</xdr:rowOff>
    </xdr:from>
    <xdr:to>
      <xdr:col>12</xdr:col>
      <xdr:colOff>219075</xdr:colOff>
      <xdr:row>23</xdr:row>
      <xdr:rowOff>38100</xdr:rowOff>
    </xdr:to>
    <xdr:pic>
      <xdr:nvPicPr>
        <xdr:cNvPr id="26" name="CommandButton14"/>
        <xdr:cNvPicPr preferRelativeResize="1">
          <a:picLocks noChangeAspect="0"/>
        </xdr:cNvPicPr>
      </xdr:nvPicPr>
      <xdr:blipFill>
        <a:blip r:embed="rId14"/>
        <a:stretch>
          <a:fillRect/>
        </a:stretch>
      </xdr:blipFill>
      <xdr:spPr>
        <a:xfrm>
          <a:off x="7439025" y="3886200"/>
          <a:ext cx="1257300" cy="361950"/>
        </a:xfrm>
        <a:prstGeom prst="rect">
          <a:avLst/>
        </a:prstGeom>
        <a:noFill/>
        <a:ln w="9525" cmpd="sng">
          <a:noFill/>
        </a:ln>
      </xdr:spPr>
    </xdr:pic>
    <xdr:clientData/>
  </xdr:twoCellAnchor>
  <xdr:twoCellAnchor editAs="oneCell">
    <xdr:from>
      <xdr:col>12</xdr:col>
      <xdr:colOff>314325</xdr:colOff>
      <xdr:row>21</xdr:row>
      <xdr:rowOff>19050</xdr:rowOff>
    </xdr:from>
    <xdr:to>
      <xdr:col>14</xdr:col>
      <xdr:colOff>200025</xdr:colOff>
      <xdr:row>23</xdr:row>
      <xdr:rowOff>38100</xdr:rowOff>
    </xdr:to>
    <xdr:pic>
      <xdr:nvPicPr>
        <xdr:cNvPr id="27" name="CommandButton15"/>
        <xdr:cNvPicPr preferRelativeResize="1">
          <a:picLocks noChangeAspect="0"/>
        </xdr:cNvPicPr>
      </xdr:nvPicPr>
      <xdr:blipFill>
        <a:blip r:embed="rId15"/>
        <a:stretch>
          <a:fillRect/>
        </a:stretch>
      </xdr:blipFill>
      <xdr:spPr>
        <a:xfrm>
          <a:off x="8791575" y="3886200"/>
          <a:ext cx="1257300" cy="36195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35</xdr:col>
      <xdr:colOff>0</xdr:colOff>
      <xdr:row>57</xdr:row>
      <xdr:rowOff>152400</xdr:rowOff>
    </xdr:from>
    <xdr:to>
      <xdr:col>36</xdr:col>
      <xdr:colOff>0</xdr:colOff>
      <xdr:row>59</xdr:row>
      <xdr:rowOff>9525</xdr:rowOff>
    </xdr:to>
    <xdr:sp>
      <xdr:nvSpPr>
        <xdr:cNvPr id="1" name="Oval 8"/>
        <xdr:cNvSpPr>
          <a:spLocks/>
        </xdr:cNvSpPr>
      </xdr:nvSpPr>
      <xdr:spPr>
        <a:xfrm>
          <a:off x="7486650" y="9239250"/>
          <a:ext cx="200025" cy="180975"/>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114300</xdr:colOff>
      <xdr:row>66</xdr:row>
      <xdr:rowOff>66675</xdr:rowOff>
    </xdr:from>
    <xdr:to>
      <xdr:col>34</xdr:col>
      <xdr:colOff>95250</xdr:colOff>
      <xdr:row>67</xdr:row>
      <xdr:rowOff>76200</xdr:rowOff>
    </xdr:to>
    <xdr:sp>
      <xdr:nvSpPr>
        <xdr:cNvPr id="2" name="Oval 9"/>
        <xdr:cNvSpPr>
          <a:spLocks/>
        </xdr:cNvSpPr>
      </xdr:nvSpPr>
      <xdr:spPr>
        <a:xfrm>
          <a:off x="7200900" y="10610850"/>
          <a:ext cx="180975" cy="171450"/>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114300</xdr:colOff>
      <xdr:row>66</xdr:row>
      <xdr:rowOff>66675</xdr:rowOff>
    </xdr:from>
    <xdr:to>
      <xdr:col>26</xdr:col>
      <xdr:colOff>95250</xdr:colOff>
      <xdr:row>67</xdr:row>
      <xdr:rowOff>76200</xdr:rowOff>
    </xdr:to>
    <xdr:sp>
      <xdr:nvSpPr>
        <xdr:cNvPr id="3" name="Oval 10"/>
        <xdr:cNvSpPr>
          <a:spLocks/>
        </xdr:cNvSpPr>
      </xdr:nvSpPr>
      <xdr:spPr>
        <a:xfrm>
          <a:off x="5600700" y="10610850"/>
          <a:ext cx="180975" cy="171450"/>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114300</xdr:colOff>
      <xdr:row>66</xdr:row>
      <xdr:rowOff>66675</xdr:rowOff>
    </xdr:from>
    <xdr:to>
      <xdr:col>30</xdr:col>
      <xdr:colOff>95250</xdr:colOff>
      <xdr:row>67</xdr:row>
      <xdr:rowOff>76200</xdr:rowOff>
    </xdr:to>
    <xdr:sp>
      <xdr:nvSpPr>
        <xdr:cNvPr id="4" name="Oval 11"/>
        <xdr:cNvSpPr>
          <a:spLocks/>
        </xdr:cNvSpPr>
      </xdr:nvSpPr>
      <xdr:spPr>
        <a:xfrm>
          <a:off x="6400800" y="10610850"/>
          <a:ext cx="180975" cy="171450"/>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152400</xdr:colOff>
      <xdr:row>34</xdr:row>
      <xdr:rowOff>47625</xdr:rowOff>
    </xdr:from>
    <xdr:to>
      <xdr:col>9</xdr:col>
      <xdr:colOff>200025</xdr:colOff>
      <xdr:row>35</xdr:row>
      <xdr:rowOff>85725</xdr:rowOff>
    </xdr:to>
    <xdr:pic>
      <xdr:nvPicPr>
        <xdr:cNvPr id="1" name="CommandButton2"/>
        <xdr:cNvPicPr preferRelativeResize="1">
          <a:picLocks noChangeAspect="1"/>
        </xdr:cNvPicPr>
      </xdr:nvPicPr>
      <xdr:blipFill>
        <a:blip r:embed="rId1"/>
        <a:stretch>
          <a:fillRect/>
        </a:stretch>
      </xdr:blipFill>
      <xdr:spPr>
        <a:xfrm>
          <a:off x="2628900" y="6715125"/>
          <a:ext cx="857250" cy="219075"/>
        </a:xfrm>
        <a:prstGeom prst="rect">
          <a:avLst/>
        </a:prstGeom>
        <a:noFill/>
        <a:ln w="9525" cmpd="sng">
          <a:noFill/>
        </a:ln>
      </xdr:spPr>
    </xdr:pic>
    <xdr:clientData/>
  </xdr:twoCellAnchor>
  <xdr:twoCellAnchor editAs="oneCell">
    <xdr:from>
      <xdr:col>11</xdr:col>
      <xdr:colOff>76200</xdr:colOff>
      <xdr:row>0</xdr:row>
      <xdr:rowOff>209550</xdr:rowOff>
    </xdr:from>
    <xdr:to>
      <xdr:col>13</xdr:col>
      <xdr:colOff>142875</xdr:colOff>
      <xdr:row>1</xdr:row>
      <xdr:rowOff>209550</xdr:rowOff>
    </xdr:to>
    <xdr:pic>
      <xdr:nvPicPr>
        <xdr:cNvPr id="2" name="CommandButton1"/>
        <xdr:cNvPicPr preferRelativeResize="1">
          <a:picLocks noChangeAspect="0"/>
        </xdr:cNvPicPr>
      </xdr:nvPicPr>
      <xdr:blipFill>
        <a:blip r:embed="rId2"/>
        <a:stretch>
          <a:fillRect/>
        </a:stretch>
      </xdr:blipFill>
      <xdr:spPr>
        <a:xfrm>
          <a:off x="4733925" y="209550"/>
          <a:ext cx="1438275" cy="3524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85725</xdr:colOff>
      <xdr:row>15</xdr:row>
      <xdr:rowOff>66675</xdr:rowOff>
    </xdr:from>
    <xdr:ext cx="400050" cy="514350"/>
    <xdr:sp>
      <xdr:nvSpPr>
        <xdr:cNvPr id="1" name="Text Box 1"/>
        <xdr:cNvSpPr txBox="1">
          <a:spLocks noChangeArrowheads="1"/>
        </xdr:cNvSpPr>
      </xdr:nvSpPr>
      <xdr:spPr>
        <a:xfrm>
          <a:off x="1685925" y="3790950"/>
          <a:ext cx="400050" cy="514350"/>
        </a:xfrm>
        <a:prstGeom prst="rect">
          <a:avLst/>
        </a:prstGeom>
        <a:noFill/>
        <a:ln w="9525" cmpd="sng">
          <a:noFill/>
        </a:ln>
      </xdr:spPr>
      <xdr:txBody>
        <a:bodyPr vertOverflow="clip" wrap="square" lIns="18288" tIns="18288" rIns="0" bIns="0">
          <a:spAutoFit/>
        </a:bodyPr>
        <a:p>
          <a:pPr algn="l">
            <a:defRPr/>
          </a:pPr>
          <a:r>
            <a:rPr lang="en-US" cap="none" sz="1000" b="0" i="0" u="none" baseline="0">
              <a:solidFill>
                <a:srgbClr val="000000"/>
              </a:solidFill>
              <a:latin typeface="ＭＳ 明朝"/>
              <a:ea typeface="ＭＳ 明朝"/>
              <a:cs typeface="ＭＳ 明朝"/>
            </a:rPr>
            <a:t>１．</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届出者</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と同じ</a:t>
          </a:r>
        </a:p>
      </xdr:txBody>
    </xdr:sp>
    <xdr:clientData/>
  </xdr:oneCellAnchor>
  <xdr:oneCellAnchor>
    <xdr:from>
      <xdr:col>11</xdr:col>
      <xdr:colOff>114300</xdr:colOff>
      <xdr:row>15</xdr:row>
      <xdr:rowOff>66675</xdr:rowOff>
    </xdr:from>
    <xdr:ext cx="276225" cy="514350"/>
    <xdr:sp>
      <xdr:nvSpPr>
        <xdr:cNvPr id="2" name="Text Box 2"/>
        <xdr:cNvSpPr txBox="1">
          <a:spLocks noChangeArrowheads="1"/>
        </xdr:cNvSpPr>
      </xdr:nvSpPr>
      <xdr:spPr>
        <a:xfrm>
          <a:off x="2314575" y="3790950"/>
          <a:ext cx="276225" cy="514350"/>
        </a:xfrm>
        <a:prstGeom prst="rect">
          <a:avLst/>
        </a:prstGeom>
        <a:noFill/>
        <a:ln w="9525" cmpd="sng">
          <a:noFill/>
        </a:ln>
      </xdr:spPr>
      <xdr:txBody>
        <a:bodyPr vertOverflow="clip" wrap="square" lIns="18288" tIns="18288" rIns="0" bIns="0">
          <a:spAutoFit/>
        </a:bodyPr>
        <a:p>
          <a:pPr algn="l">
            <a:defRPr/>
          </a:pPr>
          <a:r>
            <a:rPr lang="en-US" cap="none" sz="1000" b="0" i="0" u="none" baseline="0">
              <a:solidFill>
                <a:srgbClr val="000000"/>
              </a:solidFill>
              <a:latin typeface="ＭＳ 明朝"/>
              <a:ea typeface="ＭＳ 明朝"/>
              <a:cs typeface="ＭＳ 明朝"/>
            </a:rPr>
            <a:t>２．</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左記</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以外</a:t>
          </a:r>
        </a:p>
      </xdr:txBody>
    </xdr:sp>
    <xdr:clientData/>
  </xdr:oneCellAnchor>
  <xdr:oneCellAnchor>
    <xdr:from>
      <xdr:col>25</xdr:col>
      <xdr:colOff>95250</xdr:colOff>
      <xdr:row>17</xdr:row>
      <xdr:rowOff>66675</xdr:rowOff>
    </xdr:from>
    <xdr:ext cx="657225" cy="514350"/>
    <xdr:sp>
      <xdr:nvSpPr>
        <xdr:cNvPr id="3" name="Text Box 3"/>
        <xdr:cNvSpPr txBox="1">
          <a:spLocks noChangeArrowheads="1"/>
        </xdr:cNvSpPr>
      </xdr:nvSpPr>
      <xdr:spPr>
        <a:xfrm>
          <a:off x="5095875" y="4419600"/>
          <a:ext cx="657225" cy="514350"/>
        </a:xfrm>
        <a:prstGeom prst="rect">
          <a:avLst/>
        </a:prstGeom>
        <a:noFill/>
        <a:ln w="9525" cmpd="sng">
          <a:noFill/>
        </a:ln>
      </xdr:spPr>
      <xdr:txBody>
        <a:bodyPr vertOverflow="clip" wrap="square" lIns="18288" tIns="18288" rIns="0" bIns="0">
          <a:spAutoFit/>
        </a:bodyPr>
        <a:p>
          <a:pPr algn="l">
            <a:defRPr/>
          </a:pPr>
          <a:r>
            <a:rPr lang="en-US" cap="none" sz="1000" b="0" i="0" u="none" baseline="0">
              <a:solidFill>
                <a:srgbClr val="000000"/>
              </a:solidFill>
              <a:latin typeface="ＭＳ 明朝"/>
              <a:ea typeface="ＭＳ 明朝"/>
              <a:cs typeface="ＭＳ 明朝"/>
            </a:rPr>
            <a:t>１．新　設</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２．増　設</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３．改　造</a:t>
          </a:r>
        </a:p>
      </xdr:txBody>
    </xdr:sp>
    <xdr:clientData/>
  </xdr:oneCellAnchor>
  <xdr:oneCellAnchor>
    <xdr:from>
      <xdr:col>21</xdr:col>
      <xdr:colOff>0</xdr:colOff>
      <xdr:row>21</xdr:row>
      <xdr:rowOff>66675</xdr:rowOff>
    </xdr:from>
    <xdr:ext cx="2066925" cy="514350"/>
    <xdr:sp>
      <xdr:nvSpPr>
        <xdr:cNvPr id="4" name="Text Box 4"/>
        <xdr:cNvSpPr txBox="1">
          <a:spLocks noChangeArrowheads="1"/>
        </xdr:cNvSpPr>
      </xdr:nvSpPr>
      <xdr:spPr>
        <a:xfrm>
          <a:off x="4200525" y="5676900"/>
          <a:ext cx="2066925" cy="514350"/>
        </a:xfrm>
        <a:prstGeom prst="rect">
          <a:avLst/>
        </a:prstGeom>
        <a:noFill/>
        <a:ln w="9525" cmpd="sng">
          <a:noFill/>
        </a:ln>
      </xdr:spPr>
      <xdr:txBody>
        <a:bodyPr vertOverflow="clip" wrap="square" lIns="18288" tIns="18288" rIns="0" bIns="0">
          <a:spAutoFit/>
        </a:bodyPr>
        <a:p>
          <a:pPr algn="l">
            <a:defRPr/>
          </a:pPr>
          <a:r>
            <a:rPr lang="en-US" cap="none" sz="1000" b="0" i="0" u="none" baseline="0">
              <a:solidFill>
                <a:srgbClr val="000000"/>
              </a:solidFill>
              <a:latin typeface="ＭＳ 明朝"/>
              <a:ea typeface="ＭＳ 明朝"/>
              <a:cs typeface="ＭＳ 明朝"/>
            </a:rPr>
            <a:t>水洗便所工事費　　　　　　　　円</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排水設備工事費　　　　　　　　円</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浄化槽廃止工事費　　　　　　　円</a:t>
          </a:r>
        </a:p>
      </xdr:txBody>
    </xdr:sp>
    <xdr:clientData/>
  </xdr:oneCellAnchor>
  <xdr:twoCellAnchor>
    <xdr:from>
      <xdr:col>6</xdr:col>
      <xdr:colOff>171450</xdr:colOff>
      <xdr:row>48</xdr:row>
      <xdr:rowOff>19050</xdr:rowOff>
    </xdr:from>
    <xdr:to>
      <xdr:col>8</xdr:col>
      <xdr:colOff>57150</xdr:colOff>
      <xdr:row>48</xdr:row>
      <xdr:rowOff>304800</xdr:rowOff>
    </xdr:to>
    <xdr:sp>
      <xdr:nvSpPr>
        <xdr:cNvPr id="5" name="Oval 9"/>
        <xdr:cNvSpPr>
          <a:spLocks/>
        </xdr:cNvSpPr>
      </xdr:nvSpPr>
      <xdr:spPr>
        <a:xfrm>
          <a:off x="1371600" y="13211175"/>
          <a:ext cx="285750" cy="285750"/>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9525</xdr:colOff>
      <xdr:row>56</xdr:row>
      <xdr:rowOff>66675</xdr:rowOff>
    </xdr:from>
    <xdr:ext cx="657225" cy="180975"/>
    <xdr:sp>
      <xdr:nvSpPr>
        <xdr:cNvPr id="6" name="Text Box 12"/>
        <xdr:cNvSpPr txBox="1">
          <a:spLocks noChangeArrowheads="1"/>
        </xdr:cNvSpPr>
      </xdr:nvSpPr>
      <xdr:spPr>
        <a:xfrm>
          <a:off x="1409700" y="15773400"/>
          <a:ext cx="657225" cy="180975"/>
        </a:xfrm>
        <a:prstGeom prst="rect">
          <a:avLst/>
        </a:prstGeom>
        <a:noFill/>
        <a:ln w="9525" cmpd="sng">
          <a:noFill/>
        </a:ln>
      </xdr:spPr>
      <xdr:txBody>
        <a:bodyPr vertOverflow="clip" wrap="square" lIns="18288" tIns="18288" rIns="0" bIns="0">
          <a:spAutoFit/>
        </a:bodyPr>
        <a:p>
          <a:pPr algn="l">
            <a:defRPr/>
          </a:pPr>
          <a:r>
            <a:rPr lang="en-US" cap="none" sz="1000" b="0" i="0" u="none" baseline="0">
              <a:solidFill>
                <a:srgbClr val="000000"/>
              </a:solidFill>
            </a:rPr>
            <a:t>１．水道水</a:t>
          </a:r>
        </a:p>
      </xdr:txBody>
    </xdr:sp>
    <xdr:clientData/>
  </xdr:oneCellAnchor>
  <xdr:oneCellAnchor>
    <xdr:from>
      <xdr:col>13</xdr:col>
      <xdr:colOff>9525</xdr:colOff>
      <xdr:row>56</xdr:row>
      <xdr:rowOff>66675</xdr:rowOff>
    </xdr:from>
    <xdr:ext cx="2066925" cy="180975"/>
    <xdr:sp>
      <xdr:nvSpPr>
        <xdr:cNvPr id="7" name="Text Box 13"/>
        <xdr:cNvSpPr txBox="1">
          <a:spLocks noChangeArrowheads="1"/>
        </xdr:cNvSpPr>
      </xdr:nvSpPr>
      <xdr:spPr>
        <a:xfrm>
          <a:off x="2609850" y="15773400"/>
          <a:ext cx="2066925" cy="180975"/>
        </a:xfrm>
        <a:prstGeom prst="rect">
          <a:avLst/>
        </a:prstGeom>
        <a:noFill/>
        <a:ln w="9525" cmpd="sng">
          <a:noFill/>
        </a:ln>
      </xdr:spPr>
      <xdr:txBody>
        <a:bodyPr vertOverflow="clip" wrap="square" lIns="18288" tIns="18288" rIns="0" bIns="0">
          <a:spAutoFit/>
        </a:bodyPr>
        <a:p>
          <a:pPr algn="l">
            <a:defRPr/>
          </a:pPr>
          <a:r>
            <a:rPr lang="en-US" cap="none" sz="1000" b="0" i="0" u="none" baseline="0">
              <a:solidFill>
                <a:srgbClr val="000000"/>
              </a:solidFill>
            </a:rPr>
            <a:t>２．地下水（測定器　有　・　無）</a:t>
          </a:r>
        </a:p>
      </xdr:txBody>
    </xdr:sp>
    <xdr:clientData/>
  </xdr:oneCellAnchor>
  <xdr:oneCellAnchor>
    <xdr:from>
      <xdr:col>25</xdr:col>
      <xdr:colOff>9525</xdr:colOff>
      <xdr:row>56</xdr:row>
      <xdr:rowOff>66675</xdr:rowOff>
    </xdr:from>
    <xdr:ext cx="533400" cy="180975"/>
    <xdr:sp>
      <xdr:nvSpPr>
        <xdr:cNvPr id="8" name="Text Box 14"/>
        <xdr:cNvSpPr txBox="1">
          <a:spLocks noChangeArrowheads="1"/>
        </xdr:cNvSpPr>
      </xdr:nvSpPr>
      <xdr:spPr>
        <a:xfrm>
          <a:off x="5010150" y="15773400"/>
          <a:ext cx="533400" cy="180975"/>
        </a:xfrm>
        <a:prstGeom prst="rect">
          <a:avLst/>
        </a:prstGeom>
        <a:noFill/>
        <a:ln w="9525" cmpd="sng">
          <a:noFill/>
        </a:ln>
      </xdr:spPr>
      <xdr:txBody>
        <a:bodyPr vertOverflow="clip" wrap="square" lIns="18288" tIns="18288" rIns="0" bIns="0">
          <a:spAutoFit/>
        </a:bodyPr>
        <a:p>
          <a:pPr algn="l">
            <a:defRPr/>
          </a:pPr>
          <a:r>
            <a:rPr lang="en-US" cap="none" sz="1000" b="0" i="0" u="none" baseline="0">
              <a:solidFill>
                <a:srgbClr val="000000"/>
              </a:solidFill>
            </a:rPr>
            <a:t>３．併用</a:t>
          </a:r>
        </a:p>
      </xdr:txBody>
    </xdr:sp>
    <xdr:clientData/>
  </xdr:oneCellAnchor>
  <xdr:oneCellAnchor>
    <xdr:from>
      <xdr:col>7</xdr:col>
      <xdr:colOff>9525</xdr:colOff>
      <xdr:row>55</xdr:row>
      <xdr:rowOff>66675</xdr:rowOff>
    </xdr:from>
    <xdr:ext cx="657225" cy="180975"/>
    <xdr:sp>
      <xdr:nvSpPr>
        <xdr:cNvPr id="9" name="Text Box 15"/>
        <xdr:cNvSpPr txBox="1">
          <a:spLocks noChangeArrowheads="1"/>
        </xdr:cNvSpPr>
      </xdr:nvSpPr>
      <xdr:spPr>
        <a:xfrm>
          <a:off x="1409700" y="15459075"/>
          <a:ext cx="657225" cy="180975"/>
        </a:xfrm>
        <a:prstGeom prst="rect">
          <a:avLst/>
        </a:prstGeom>
        <a:noFill/>
        <a:ln w="9525" cmpd="sng">
          <a:noFill/>
        </a:ln>
      </xdr:spPr>
      <xdr:txBody>
        <a:bodyPr vertOverflow="clip" wrap="square" lIns="18288" tIns="18288" rIns="0" bIns="0">
          <a:spAutoFit/>
        </a:bodyPr>
        <a:p>
          <a:pPr algn="l">
            <a:defRPr/>
          </a:pPr>
          <a:r>
            <a:rPr lang="en-US" cap="none" sz="1000" b="0" i="0" u="none" baseline="0">
              <a:solidFill>
                <a:srgbClr val="000000"/>
              </a:solidFill>
            </a:rPr>
            <a:t>１．一般用</a:t>
          </a:r>
        </a:p>
      </xdr:txBody>
    </xdr:sp>
    <xdr:clientData/>
  </xdr:oneCellAnchor>
  <xdr:oneCellAnchor>
    <xdr:from>
      <xdr:col>13</xdr:col>
      <xdr:colOff>9525</xdr:colOff>
      <xdr:row>55</xdr:row>
      <xdr:rowOff>66675</xdr:rowOff>
    </xdr:from>
    <xdr:ext cx="914400" cy="180975"/>
    <xdr:sp>
      <xdr:nvSpPr>
        <xdr:cNvPr id="10" name="Text Box 16"/>
        <xdr:cNvSpPr txBox="1">
          <a:spLocks noChangeArrowheads="1"/>
        </xdr:cNvSpPr>
      </xdr:nvSpPr>
      <xdr:spPr>
        <a:xfrm>
          <a:off x="2609850" y="15459075"/>
          <a:ext cx="914400" cy="180975"/>
        </a:xfrm>
        <a:prstGeom prst="rect">
          <a:avLst/>
        </a:prstGeom>
        <a:noFill/>
        <a:ln w="9525" cmpd="sng">
          <a:noFill/>
        </a:ln>
      </xdr:spPr>
      <xdr:txBody>
        <a:bodyPr vertOverflow="clip" wrap="square" lIns="18288" tIns="18288" rIns="0" bIns="0">
          <a:spAutoFit/>
        </a:bodyPr>
        <a:p>
          <a:pPr algn="l">
            <a:defRPr/>
          </a:pPr>
          <a:r>
            <a:rPr lang="en-US" cap="none" sz="1000" b="0" i="0" u="none" baseline="0">
              <a:solidFill>
                <a:srgbClr val="000000"/>
              </a:solidFill>
            </a:rPr>
            <a:t>１．公衆浴場用</a:t>
          </a:r>
        </a:p>
      </xdr:txBody>
    </xdr:sp>
    <xdr:clientData/>
  </xdr:oneCellAnchor>
  <xdr:twoCellAnchor>
    <xdr:from>
      <xdr:col>19</xdr:col>
      <xdr:colOff>161925</xdr:colOff>
      <xdr:row>38</xdr:row>
      <xdr:rowOff>9525</xdr:rowOff>
    </xdr:from>
    <xdr:to>
      <xdr:col>23</xdr:col>
      <xdr:colOff>190500</xdr:colOff>
      <xdr:row>38</xdr:row>
      <xdr:rowOff>9525</xdr:rowOff>
    </xdr:to>
    <xdr:sp>
      <xdr:nvSpPr>
        <xdr:cNvPr id="11" name="Line 17"/>
        <xdr:cNvSpPr>
          <a:spLocks/>
        </xdr:cNvSpPr>
      </xdr:nvSpPr>
      <xdr:spPr>
        <a:xfrm>
          <a:off x="3962400" y="10820400"/>
          <a:ext cx="828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161925</xdr:colOff>
      <xdr:row>38</xdr:row>
      <xdr:rowOff>57150</xdr:rowOff>
    </xdr:from>
    <xdr:to>
      <xdr:col>23</xdr:col>
      <xdr:colOff>190500</xdr:colOff>
      <xdr:row>38</xdr:row>
      <xdr:rowOff>57150</xdr:rowOff>
    </xdr:to>
    <xdr:sp>
      <xdr:nvSpPr>
        <xdr:cNvPr id="12" name="Line 18"/>
        <xdr:cNvSpPr>
          <a:spLocks/>
        </xdr:cNvSpPr>
      </xdr:nvSpPr>
      <xdr:spPr>
        <a:xfrm>
          <a:off x="3962400" y="10868025"/>
          <a:ext cx="828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104775</xdr:colOff>
      <xdr:row>49</xdr:row>
      <xdr:rowOff>19050</xdr:rowOff>
    </xdr:from>
    <xdr:to>
      <xdr:col>15</xdr:col>
      <xdr:colOff>161925</xdr:colOff>
      <xdr:row>53</xdr:row>
      <xdr:rowOff>9525</xdr:rowOff>
    </xdr:to>
    <xdr:sp>
      <xdr:nvSpPr>
        <xdr:cNvPr id="1" name="AutoShape 14"/>
        <xdr:cNvSpPr>
          <a:spLocks/>
        </xdr:cNvSpPr>
      </xdr:nvSpPr>
      <xdr:spPr>
        <a:xfrm>
          <a:off x="6610350" y="9563100"/>
          <a:ext cx="57150" cy="752475"/>
        </a:xfrm>
        <a:prstGeom prst="leftBrace">
          <a:avLst>
            <a:gd name="adj" fmla="val -40277"/>
          </a:avLst>
        </a:prstGeom>
        <a:noFill/>
        <a:ln w="19050" cmpd="sng">
          <a:solidFill>
            <a:srgbClr val="FFFF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7</xdr:col>
      <xdr:colOff>28575</xdr:colOff>
      <xdr:row>56</xdr:row>
      <xdr:rowOff>133350</xdr:rowOff>
    </xdr:from>
    <xdr:to>
      <xdr:col>9</xdr:col>
      <xdr:colOff>314325</xdr:colOff>
      <xdr:row>58</xdr:row>
      <xdr:rowOff>0</xdr:rowOff>
    </xdr:to>
    <xdr:pic>
      <xdr:nvPicPr>
        <xdr:cNvPr id="2" name="CommandButton2"/>
        <xdr:cNvPicPr preferRelativeResize="1">
          <a:picLocks noChangeAspect="1"/>
        </xdr:cNvPicPr>
      </xdr:nvPicPr>
      <xdr:blipFill>
        <a:blip r:embed="rId1"/>
        <a:stretch>
          <a:fillRect/>
        </a:stretch>
      </xdr:blipFill>
      <xdr:spPr>
        <a:xfrm>
          <a:off x="2743200" y="11010900"/>
          <a:ext cx="857250" cy="247650"/>
        </a:xfrm>
        <a:prstGeom prst="rect">
          <a:avLst/>
        </a:prstGeom>
        <a:noFill/>
        <a:ln w="9525" cmpd="sng">
          <a:noFill/>
        </a:ln>
      </xdr:spPr>
    </xdr:pic>
    <xdr:clientData/>
  </xdr:twoCellAnchor>
  <xdr:twoCellAnchor editAs="oneCell">
    <xdr:from>
      <xdr:col>11</xdr:col>
      <xdr:colOff>76200</xdr:colOff>
      <xdr:row>0</xdr:row>
      <xdr:rowOff>209550</xdr:rowOff>
    </xdr:from>
    <xdr:to>
      <xdr:col>13</xdr:col>
      <xdr:colOff>142875</xdr:colOff>
      <xdr:row>1</xdr:row>
      <xdr:rowOff>209550</xdr:rowOff>
    </xdr:to>
    <xdr:pic>
      <xdr:nvPicPr>
        <xdr:cNvPr id="3" name="CommandButton1"/>
        <xdr:cNvPicPr preferRelativeResize="1">
          <a:picLocks noChangeAspect="0"/>
        </xdr:cNvPicPr>
      </xdr:nvPicPr>
      <xdr:blipFill>
        <a:blip r:embed="rId2"/>
        <a:stretch>
          <a:fillRect/>
        </a:stretch>
      </xdr:blipFill>
      <xdr:spPr>
        <a:xfrm>
          <a:off x="4733925" y="209550"/>
          <a:ext cx="1438275" cy="3524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28575</xdr:colOff>
      <xdr:row>58</xdr:row>
      <xdr:rowOff>133350</xdr:rowOff>
    </xdr:from>
    <xdr:to>
      <xdr:col>9</xdr:col>
      <xdr:colOff>314325</xdr:colOff>
      <xdr:row>60</xdr:row>
      <xdr:rowOff>0</xdr:rowOff>
    </xdr:to>
    <xdr:pic>
      <xdr:nvPicPr>
        <xdr:cNvPr id="1" name="CommandButton2"/>
        <xdr:cNvPicPr preferRelativeResize="1">
          <a:picLocks noChangeAspect="1"/>
        </xdr:cNvPicPr>
      </xdr:nvPicPr>
      <xdr:blipFill>
        <a:blip r:embed="rId1"/>
        <a:stretch>
          <a:fillRect/>
        </a:stretch>
      </xdr:blipFill>
      <xdr:spPr>
        <a:xfrm>
          <a:off x="2819400" y="11391900"/>
          <a:ext cx="857250" cy="247650"/>
        </a:xfrm>
        <a:prstGeom prst="rect">
          <a:avLst/>
        </a:prstGeom>
        <a:noFill/>
        <a:ln w="9525" cmpd="sng">
          <a:noFill/>
        </a:ln>
      </xdr:spPr>
    </xdr:pic>
    <xdr:clientData/>
  </xdr:twoCellAnchor>
  <xdr:twoCellAnchor editAs="oneCell">
    <xdr:from>
      <xdr:col>11</xdr:col>
      <xdr:colOff>76200</xdr:colOff>
      <xdr:row>0</xdr:row>
      <xdr:rowOff>209550</xdr:rowOff>
    </xdr:from>
    <xdr:to>
      <xdr:col>13</xdr:col>
      <xdr:colOff>142875</xdr:colOff>
      <xdr:row>1</xdr:row>
      <xdr:rowOff>209550</xdr:rowOff>
    </xdr:to>
    <xdr:pic>
      <xdr:nvPicPr>
        <xdr:cNvPr id="2" name="CommandButton1"/>
        <xdr:cNvPicPr preferRelativeResize="1">
          <a:picLocks noChangeAspect="0"/>
        </xdr:cNvPicPr>
      </xdr:nvPicPr>
      <xdr:blipFill>
        <a:blip r:embed="rId2"/>
        <a:stretch>
          <a:fillRect/>
        </a:stretch>
      </xdr:blipFill>
      <xdr:spPr>
        <a:xfrm>
          <a:off x="4810125" y="209550"/>
          <a:ext cx="1438275" cy="3524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28575</xdr:colOff>
      <xdr:row>50</xdr:row>
      <xdr:rowOff>133350</xdr:rowOff>
    </xdr:from>
    <xdr:to>
      <xdr:col>9</xdr:col>
      <xdr:colOff>314325</xdr:colOff>
      <xdr:row>52</xdr:row>
      <xdr:rowOff>0</xdr:rowOff>
    </xdr:to>
    <xdr:pic>
      <xdr:nvPicPr>
        <xdr:cNvPr id="1" name="CommandButton2"/>
        <xdr:cNvPicPr preferRelativeResize="1">
          <a:picLocks noChangeAspect="1"/>
        </xdr:cNvPicPr>
      </xdr:nvPicPr>
      <xdr:blipFill>
        <a:blip r:embed="rId1"/>
        <a:stretch>
          <a:fillRect/>
        </a:stretch>
      </xdr:blipFill>
      <xdr:spPr>
        <a:xfrm>
          <a:off x="2743200" y="9867900"/>
          <a:ext cx="857250" cy="247650"/>
        </a:xfrm>
        <a:prstGeom prst="rect">
          <a:avLst/>
        </a:prstGeom>
        <a:noFill/>
        <a:ln w="9525" cmpd="sng">
          <a:noFill/>
        </a:ln>
      </xdr:spPr>
    </xdr:pic>
    <xdr:clientData/>
  </xdr:twoCellAnchor>
  <xdr:twoCellAnchor editAs="oneCell">
    <xdr:from>
      <xdr:col>11</xdr:col>
      <xdr:colOff>76200</xdr:colOff>
      <xdr:row>0</xdr:row>
      <xdr:rowOff>209550</xdr:rowOff>
    </xdr:from>
    <xdr:to>
      <xdr:col>13</xdr:col>
      <xdr:colOff>142875</xdr:colOff>
      <xdr:row>1</xdr:row>
      <xdr:rowOff>209550</xdr:rowOff>
    </xdr:to>
    <xdr:pic>
      <xdr:nvPicPr>
        <xdr:cNvPr id="2" name="CommandButton1"/>
        <xdr:cNvPicPr preferRelativeResize="1">
          <a:picLocks noChangeAspect="0"/>
        </xdr:cNvPicPr>
      </xdr:nvPicPr>
      <xdr:blipFill>
        <a:blip r:embed="rId2"/>
        <a:stretch>
          <a:fillRect/>
        </a:stretch>
      </xdr:blipFill>
      <xdr:spPr>
        <a:xfrm>
          <a:off x="4733925" y="209550"/>
          <a:ext cx="1438275" cy="3524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276225</xdr:colOff>
      <xdr:row>11</xdr:row>
      <xdr:rowOff>76200</xdr:rowOff>
    </xdr:from>
    <xdr:to>
      <xdr:col>9</xdr:col>
      <xdr:colOff>352425</xdr:colOff>
      <xdr:row>12</xdr:row>
      <xdr:rowOff>161925</xdr:rowOff>
    </xdr:to>
    <xdr:sp>
      <xdr:nvSpPr>
        <xdr:cNvPr id="1" name="AutoShape 6"/>
        <xdr:cNvSpPr>
          <a:spLocks/>
        </xdr:cNvSpPr>
      </xdr:nvSpPr>
      <xdr:spPr>
        <a:xfrm>
          <a:off x="4400550" y="2571750"/>
          <a:ext cx="76200" cy="276225"/>
        </a:xfrm>
        <a:prstGeom prst="leftBrace">
          <a:avLst/>
        </a:prstGeom>
        <a:noFill/>
        <a:ln w="25400" cmpd="sng">
          <a:solidFill>
            <a:srgbClr val="FFFF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190500</xdr:colOff>
      <xdr:row>12</xdr:row>
      <xdr:rowOff>19050</xdr:rowOff>
    </xdr:from>
    <xdr:to>
      <xdr:col>9</xdr:col>
      <xdr:colOff>276225</xdr:colOff>
      <xdr:row>12</xdr:row>
      <xdr:rowOff>123825</xdr:rowOff>
    </xdr:to>
    <xdr:sp>
      <xdr:nvSpPr>
        <xdr:cNvPr id="2" name="Freeform 7"/>
        <xdr:cNvSpPr>
          <a:spLocks/>
        </xdr:cNvSpPr>
      </xdr:nvSpPr>
      <xdr:spPr>
        <a:xfrm>
          <a:off x="3505200" y="2705100"/>
          <a:ext cx="895350" cy="104775"/>
        </a:xfrm>
        <a:custGeom>
          <a:pathLst>
            <a:path h="12" w="88">
              <a:moveTo>
                <a:pt x="0" y="12"/>
              </a:moveTo>
              <a:lnTo>
                <a:pt x="52" y="12"/>
              </a:lnTo>
              <a:lnTo>
                <a:pt x="88" y="0"/>
              </a:lnTo>
            </a:path>
          </a:pathLst>
        </a:custGeom>
        <a:noFill/>
        <a:ln w="25400" cmpd="sng">
          <a:solidFill>
            <a:srgbClr val="FFFF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276225</xdr:colOff>
      <xdr:row>13</xdr:row>
      <xdr:rowOff>76200</xdr:rowOff>
    </xdr:from>
    <xdr:to>
      <xdr:col>9</xdr:col>
      <xdr:colOff>352425</xdr:colOff>
      <xdr:row>14</xdr:row>
      <xdr:rowOff>161925</xdr:rowOff>
    </xdr:to>
    <xdr:sp>
      <xdr:nvSpPr>
        <xdr:cNvPr id="3" name="AutoShape 10"/>
        <xdr:cNvSpPr>
          <a:spLocks/>
        </xdr:cNvSpPr>
      </xdr:nvSpPr>
      <xdr:spPr>
        <a:xfrm>
          <a:off x="4400550" y="2952750"/>
          <a:ext cx="76200" cy="276225"/>
        </a:xfrm>
        <a:prstGeom prst="leftBrace">
          <a:avLst/>
        </a:prstGeom>
        <a:noFill/>
        <a:ln w="25400" cmpd="sng">
          <a:solidFill>
            <a:srgbClr val="FFFF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190500</xdr:colOff>
      <xdr:row>14</xdr:row>
      <xdr:rowOff>9525</xdr:rowOff>
    </xdr:from>
    <xdr:to>
      <xdr:col>9</xdr:col>
      <xdr:colOff>276225</xdr:colOff>
      <xdr:row>14</xdr:row>
      <xdr:rowOff>123825</xdr:rowOff>
    </xdr:to>
    <xdr:sp>
      <xdr:nvSpPr>
        <xdr:cNvPr id="4" name="Freeform 11"/>
        <xdr:cNvSpPr>
          <a:spLocks/>
        </xdr:cNvSpPr>
      </xdr:nvSpPr>
      <xdr:spPr>
        <a:xfrm>
          <a:off x="3505200" y="3076575"/>
          <a:ext cx="895350" cy="114300"/>
        </a:xfrm>
        <a:custGeom>
          <a:pathLst>
            <a:path h="12" w="88">
              <a:moveTo>
                <a:pt x="0" y="12"/>
              </a:moveTo>
              <a:lnTo>
                <a:pt x="52" y="12"/>
              </a:lnTo>
              <a:lnTo>
                <a:pt x="88" y="0"/>
              </a:lnTo>
            </a:path>
          </a:pathLst>
        </a:custGeom>
        <a:noFill/>
        <a:ln w="25400" cmpd="sng">
          <a:solidFill>
            <a:srgbClr val="FFFF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16</xdr:col>
      <xdr:colOff>190500</xdr:colOff>
      <xdr:row>102</xdr:row>
      <xdr:rowOff>142875</xdr:rowOff>
    </xdr:from>
    <xdr:to>
      <xdr:col>18</xdr:col>
      <xdr:colOff>57150</xdr:colOff>
      <xdr:row>104</xdr:row>
      <xdr:rowOff>0</xdr:rowOff>
    </xdr:to>
    <xdr:pic>
      <xdr:nvPicPr>
        <xdr:cNvPr id="1" name="CommandButton1"/>
        <xdr:cNvPicPr preferRelativeResize="1">
          <a:picLocks noChangeAspect="1"/>
        </xdr:cNvPicPr>
      </xdr:nvPicPr>
      <xdr:blipFill>
        <a:blip r:embed="rId1"/>
        <a:stretch>
          <a:fillRect/>
        </a:stretch>
      </xdr:blipFill>
      <xdr:spPr>
        <a:xfrm>
          <a:off x="8286750" y="25269825"/>
          <a:ext cx="1238250" cy="352425"/>
        </a:xfrm>
        <a:prstGeom prst="rect">
          <a:avLst/>
        </a:prstGeom>
        <a:noFill/>
        <a:ln w="9525" cmpd="sng">
          <a:noFill/>
        </a:ln>
      </xdr:spPr>
    </xdr:pic>
    <xdr:clientData/>
  </xdr:twoCellAnchor>
  <xdr:twoCellAnchor editAs="oneCell">
    <xdr:from>
      <xdr:col>16</xdr:col>
      <xdr:colOff>133350</xdr:colOff>
      <xdr:row>3</xdr:row>
      <xdr:rowOff>38100</xdr:rowOff>
    </xdr:from>
    <xdr:to>
      <xdr:col>18</xdr:col>
      <xdr:colOff>0</xdr:colOff>
      <xdr:row>4</xdr:row>
      <xdr:rowOff>142875</xdr:rowOff>
    </xdr:to>
    <xdr:pic>
      <xdr:nvPicPr>
        <xdr:cNvPr id="2" name="CommandButton2"/>
        <xdr:cNvPicPr preferRelativeResize="1">
          <a:picLocks noChangeAspect="1"/>
        </xdr:cNvPicPr>
      </xdr:nvPicPr>
      <xdr:blipFill>
        <a:blip r:embed="rId2"/>
        <a:stretch>
          <a:fillRect/>
        </a:stretch>
      </xdr:blipFill>
      <xdr:spPr>
        <a:xfrm>
          <a:off x="8229600" y="647700"/>
          <a:ext cx="1238250" cy="352425"/>
        </a:xfrm>
        <a:prstGeom prst="rect">
          <a:avLst/>
        </a:prstGeom>
        <a:noFill/>
        <a:ln w="9525" cmpd="sng">
          <a:noFill/>
        </a:ln>
      </xdr:spPr>
    </xdr:pic>
    <xdr:clientData/>
  </xdr:twoCellAnchor>
  <xdr:twoCellAnchor editAs="oneCell">
    <xdr:from>
      <xdr:col>16</xdr:col>
      <xdr:colOff>314325</xdr:colOff>
      <xdr:row>104</xdr:row>
      <xdr:rowOff>152400</xdr:rowOff>
    </xdr:from>
    <xdr:to>
      <xdr:col>17</xdr:col>
      <xdr:colOff>638175</xdr:colOff>
      <xdr:row>105</xdr:row>
      <xdr:rowOff>190500</xdr:rowOff>
    </xdr:to>
    <xdr:pic>
      <xdr:nvPicPr>
        <xdr:cNvPr id="3" name="CommandButton3"/>
        <xdr:cNvPicPr preferRelativeResize="1">
          <a:picLocks noChangeAspect="1"/>
        </xdr:cNvPicPr>
      </xdr:nvPicPr>
      <xdr:blipFill>
        <a:blip r:embed="rId3"/>
        <a:stretch>
          <a:fillRect/>
        </a:stretch>
      </xdr:blipFill>
      <xdr:spPr>
        <a:xfrm>
          <a:off x="8410575" y="25774650"/>
          <a:ext cx="1009650" cy="285750"/>
        </a:xfrm>
        <a:prstGeom prst="rect">
          <a:avLst/>
        </a:prstGeom>
        <a:noFill/>
        <a:ln w="9525" cmpd="sng">
          <a:noFill/>
        </a:ln>
      </xdr:spPr>
    </xdr:pic>
    <xdr:clientData/>
  </xdr:twoCellAnchor>
  <xdr:twoCellAnchor editAs="oneCell">
    <xdr:from>
      <xdr:col>16</xdr:col>
      <xdr:colOff>133350</xdr:colOff>
      <xdr:row>5</xdr:row>
      <xdr:rowOff>19050</xdr:rowOff>
    </xdr:from>
    <xdr:to>
      <xdr:col>17</xdr:col>
      <xdr:colOff>676275</xdr:colOff>
      <xdr:row>6</xdr:row>
      <xdr:rowOff>104775</xdr:rowOff>
    </xdr:to>
    <xdr:pic>
      <xdr:nvPicPr>
        <xdr:cNvPr id="4" name="CommandButton4"/>
        <xdr:cNvPicPr preferRelativeResize="1">
          <a:picLocks noChangeAspect="1"/>
        </xdr:cNvPicPr>
      </xdr:nvPicPr>
      <xdr:blipFill>
        <a:blip r:embed="rId4"/>
        <a:stretch>
          <a:fillRect/>
        </a:stretch>
      </xdr:blipFill>
      <xdr:spPr>
        <a:xfrm>
          <a:off x="8229600" y="1123950"/>
          <a:ext cx="1228725" cy="333375"/>
        </a:xfrm>
        <a:prstGeom prst="rect">
          <a:avLst/>
        </a:prstGeom>
        <a:noFill/>
        <a:ln w="9525" cmpd="sng">
          <a:noFill/>
        </a:ln>
      </xdr:spPr>
    </xdr:pic>
    <xdr:clientData/>
  </xdr:twoCellAnchor>
  <xdr:twoCellAnchor editAs="oneCell">
    <xdr:from>
      <xdr:col>16</xdr:col>
      <xdr:colOff>190500</xdr:colOff>
      <xdr:row>100</xdr:row>
      <xdr:rowOff>161925</xdr:rowOff>
    </xdr:from>
    <xdr:to>
      <xdr:col>18</xdr:col>
      <xdr:colOff>47625</xdr:colOff>
      <xdr:row>102</xdr:row>
      <xdr:rowOff>0</xdr:rowOff>
    </xdr:to>
    <xdr:pic>
      <xdr:nvPicPr>
        <xdr:cNvPr id="5" name="CommandButton5"/>
        <xdr:cNvPicPr preferRelativeResize="1">
          <a:picLocks noChangeAspect="1"/>
        </xdr:cNvPicPr>
      </xdr:nvPicPr>
      <xdr:blipFill>
        <a:blip r:embed="rId5"/>
        <a:stretch>
          <a:fillRect/>
        </a:stretch>
      </xdr:blipFill>
      <xdr:spPr>
        <a:xfrm>
          <a:off x="8286750" y="24793575"/>
          <a:ext cx="1228725" cy="3333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9525</xdr:colOff>
      <xdr:row>20</xdr:row>
      <xdr:rowOff>9525</xdr:rowOff>
    </xdr:from>
    <xdr:to>
      <xdr:col>12</xdr:col>
      <xdr:colOff>19050</xdr:colOff>
      <xdr:row>22</xdr:row>
      <xdr:rowOff>19050</xdr:rowOff>
    </xdr:to>
    <xdr:sp>
      <xdr:nvSpPr>
        <xdr:cNvPr id="1" name="Text Box 1"/>
        <xdr:cNvSpPr txBox="1">
          <a:spLocks noChangeArrowheads="1"/>
        </xdr:cNvSpPr>
      </xdr:nvSpPr>
      <xdr:spPr>
        <a:xfrm>
          <a:off x="2219325" y="4543425"/>
          <a:ext cx="581025" cy="600075"/>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1.
</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申請者</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と同じ</a:t>
          </a:r>
        </a:p>
      </xdr:txBody>
    </xdr:sp>
    <xdr:clientData/>
  </xdr:twoCellAnchor>
  <xdr:twoCellAnchor>
    <xdr:from>
      <xdr:col>12</xdr:col>
      <xdr:colOff>66675</xdr:colOff>
      <xdr:row>20</xdr:row>
      <xdr:rowOff>19050</xdr:rowOff>
    </xdr:from>
    <xdr:to>
      <xdr:col>15</xdr:col>
      <xdr:colOff>76200</xdr:colOff>
      <xdr:row>22</xdr:row>
      <xdr:rowOff>28575</xdr:rowOff>
    </xdr:to>
    <xdr:sp>
      <xdr:nvSpPr>
        <xdr:cNvPr id="2" name="Text Box 2"/>
        <xdr:cNvSpPr txBox="1">
          <a:spLocks noChangeArrowheads="1"/>
        </xdr:cNvSpPr>
      </xdr:nvSpPr>
      <xdr:spPr>
        <a:xfrm>
          <a:off x="2847975" y="4552950"/>
          <a:ext cx="581025" cy="600075"/>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2.
</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左記</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以外</a:t>
          </a:r>
        </a:p>
      </xdr:txBody>
    </xdr:sp>
    <xdr:clientData/>
  </xdr:twoCellAnchor>
  <xdr:twoCellAnchor>
    <xdr:from>
      <xdr:col>9</xdr:col>
      <xdr:colOff>0</xdr:colOff>
      <xdr:row>22</xdr:row>
      <xdr:rowOff>19050</xdr:rowOff>
    </xdr:from>
    <xdr:to>
      <xdr:col>12</xdr:col>
      <xdr:colOff>9525</xdr:colOff>
      <xdr:row>24</xdr:row>
      <xdr:rowOff>28575</xdr:rowOff>
    </xdr:to>
    <xdr:sp>
      <xdr:nvSpPr>
        <xdr:cNvPr id="3" name="Text Box 3"/>
        <xdr:cNvSpPr txBox="1">
          <a:spLocks noChangeArrowheads="1"/>
        </xdr:cNvSpPr>
      </xdr:nvSpPr>
      <xdr:spPr>
        <a:xfrm>
          <a:off x="2209800" y="5143500"/>
          <a:ext cx="581025" cy="600075"/>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1.
</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申請者</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と同じ</a:t>
          </a:r>
        </a:p>
      </xdr:txBody>
    </xdr:sp>
    <xdr:clientData/>
  </xdr:twoCellAnchor>
  <xdr:twoCellAnchor>
    <xdr:from>
      <xdr:col>12</xdr:col>
      <xdr:colOff>66675</xdr:colOff>
      <xdr:row>22</xdr:row>
      <xdr:rowOff>19050</xdr:rowOff>
    </xdr:from>
    <xdr:to>
      <xdr:col>15</xdr:col>
      <xdr:colOff>76200</xdr:colOff>
      <xdr:row>24</xdr:row>
      <xdr:rowOff>28575</xdr:rowOff>
    </xdr:to>
    <xdr:sp>
      <xdr:nvSpPr>
        <xdr:cNvPr id="4" name="Text Box 4"/>
        <xdr:cNvSpPr txBox="1">
          <a:spLocks noChangeArrowheads="1"/>
        </xdr:cNvSpPr>
      </xdr:nvSpPr>
      <xdr:spPr>
        <a:xfrm>
          <a:off x="2847975" y="5143500"/>
          <a:ext cx="581025" cy="600075"/>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2.
</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左記</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以外</a:t>
          </a:r>
        </a:p>
      </xdr:txBody>
    </xdr:sp>
    <xdr:clientData/>
  </xdr:twoCellAnchor>
  <xdr:twoCellAnchor>
    <xdr:from>
      <xdr:col>9</xdr:col>
      <xdr:colOff>161925</xdr:colOff>
      <xdr:row>28</xdr:row>
      <xdr:rowOff>47625</xdr:rowOff>
    </xdr:from>
    <xdr:to>
      <xdr:col>38</xdr:col>
      <xdr:colOff>142875</xdr:colOff>
      <xdr:row>28</xdr:row>
      <xdr:rowOff>228600</xdr:rowOff>
    </xdr:to>
    <xdr:sp fLocksText="0">
      <xdr:nvSpPr>
        <xdr:cNvPr id="5" name="Text Box 6"/>
        <xdr:cNvSpPr txBox="1">
          <a:spLocks noChangeArrowheads="1"/>
        </xdr:cNvSpPr>
      </xdr:nvSpPr>
      <xdr:spPr>
        <a:xfrm>
          <a:off x="2371725" y="6524625"/>
          <a:ext cx="5505450" cy="1809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38100</xdr:colOff>
      <xdr:row>30</xdr:row>
      <xdr:rowOff>76200</xdr:rowOff>
    </xdr:from>
    <xdr:to>
      <xdr:col>38</xdr:col>
      <xdr:colOff>57150</xdr:colOff>
      <xdr:row>31</xdr:row>
      <xdr:rowOff>0</xdr:rowOff>
    </xdr:to>
    <xdr:sp>
      <xdr:nvSpPr>
        <xdr:cNvPr id="6" name="Text Box 7"/>
        <xdr:cNvSpPr txBox="1">
          <a:spLocks noChangeArrowheads="1"/>
        </xdr:cNvSpPr>
      </xdr:nvSpPr>
      <xdr:spPr>
        <a:xfrm>
          <a:off x="6248400" y="7086600"/>
          <a:ext cx="1543050" cy="180975"/>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1.</a:t>
          </a:r>
          <a:r>
            <a:rPr lang="en-US" cap="none" sz="1000" b="0" i="0" u="none" baseline="0">
              <a:solidFill>
                <a:srgbClr val="000000"/>
              </a:solidFill>
              <a:latin typeface="ＭＳ 明朝"/>
              <a:ea typeface="ＭＳ 明朝"/>
              <a:cs typeface="ＭＳ 明朝"/>
            </a:rPr>
            <a:t>ヒーター付便器</a:t>
          </a:r>
          <a:r>
            <a:rPr lang="en-US" cap="none" sz="1000" b="0" i="0" u="none" baseline="0">
              <a:solidFill>
                <a:srgbClr val="000000"/>
              </a:solidFill>
              <a:latin typeface="ＭＳ 明朝"/>
              <a:ea typeface="ＭＳ 明朝"/>
              <a:cs typeface="ＭＳ 明朝"/>
            </a:rPr>
            <a:t>
</a:t>
          </a:r>
        </a:p>
      </xdr:txBody>
    </xdr:sp>
    <xdr:clientData/>
  </xdr:twoCellAnchor>
  <xdr:twoCellAnchor>
    <xdr:from>
      <xdr:col>30</xdr:col>
      <xdr:colOff>38100</xdr:colOff>
      <xdr:row>31</xdr:row>
      <xdr:rowOff>190500</xdr:rowOff>
    </xdr:from>
    <xdr:to>
      <xdr:col>38</xdr:col>
      <xdr:colOff>57150</xdr:colOff>
      <xdr:row>32</xdr:row>
      <xdr:rowOff>114300</xdr:rowOff>
    </xdr:to>
    <xdr:sp>
      <xdr:nvSpPr>
        <xdr:cNvPr id="7" name="Text Box 8"/>
        <xdr:cNvSpPr txBox="1">
          <a:spLocks noChangeArrowheads="1"/>
        </xdr:cNvSpPr>
      </xdr:nvSpPr>
      <xdr:spPr>
        <a:xfrm>
          <a:off x="6248400" y="7458075"/>
          <a:ext cx="1543050" cy="180975"/>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2.</a:t>
          </a:r>
          <a:r>
            <a:rPr lang="en-US" cap="none" sz="1000" b="0" i="0" u="none" baseline="0">
              <a:solidFill>
                <a:srgbClr val="000000"/>
              </a:solidFill>
              <a:latin typeface="ＭＳ 明朝"/>
              <a:ea typeface="ＭＳ 明朝"/>
              <a:cs typeface="ＭＳ 明朝"/>
            </a:rPr>
            <a:t>室内暖房</a:t>
          </a:r>
          <a:r>
            <a:rPr lang="en-US" cap="none" sz="1000" b="0" i="0" u="none" baseline="0">
              <a:solidFill>
                <a:srgbClr val="000000"/>
              </a:solidFill>
              <a:latin typeface="ＭＳ 明朝"/>
              <a:ea typeface="ＭＳ 明朝"/>
              <a:cs typeface="ＭＳ 明朝"/>
            </a:rPr>
            <a:t>
</a:t>
          </a:r>
        </a:p>
      </xdr:txBody>
    </xdr:sp>
    <xdr:clientData/>
  </xdr:twoCellAnchor>
  <xdr:twoCellAnchor>
    <xdr:from>
      <xdr:col>30</xdr:col>
      <xdr:colOff>38100</xdr:colOff>
      <xdr:row>33</xdr:row>
      <xdr:rowOff>66675</xdr:rowOff>
    </xdr:from>
    <xdr:to>
      <xdr:col>38</xdr:col>
      <xdr:colOff>57150</xdr:colOff>
      <xdr:row>33</xdr:row>
      <xdr:rowOff>247650</xdr:rowOff>
    </xdr:to>
    <xdr:sp>
      <xdr:nvSpPr>
        <xdr:cNvPr id="8" name="Text Box 9"/>
        <xdr:cNvSpPr txBox="1">
          <a:spLocks noChangeArrowheads="1"/>
        </xdr:cNvSpPr>
      </xdr:nvSpPr>
      <xdr:spPr>
        <a:xfrm>
          <a:off x="6248400" y="7848600"/>
          <a:ext cx="1543050" cy="180975"/>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3.</a:t>
          </a:r>
          <a:r>
            <a:rPr lang="en-US" cap="none" sz="1000" b="0" i="0" u="none" baseline="0">
              <a:solidFill>
                <a:srgbClr val="000000"/>
              </a:solidFill>
              <a:latin typeface="ＭＳ 明朝"/>
              <a:ea typeface="ＭＳ 明朝"/>
              <a:cs typeface="ＭＳ 明朝"/>
            </a:rPr>
            <a:t>その他</a:t>
          </a:r>
        </a:p>
      </xdr:txBody>
    </xdr:sp>
    <xdr:clientData/>
  </xdr:twoCellAnchor>
  <xdr:twoCellAnchor>
    <xdr:from>
      <xdr:col>9</xdr:col>
      <xdr:colOff>104775</xdr:colOff>
      <xdr:row>40</xdr:row>
      <xdr:rowOff>133350</xdr:rowOff>
    </xdr:from>
    <xdr:to>
      <xdr:col>11</xdr:col>
      <xdr:colOff>66675</xdr:colOff>
      <xdr:row>41</xdr:row>
      <xdr:rowOff>76200</xdr:rowOff>
    </xdr:to>
    <xdr:sp>
      <xdr:nvSpPr>
        <xdr:cNvPr id="9" name="Text Box 11"/>
        <xdr:cNvSpPr txBox="1">
          <a:spLocks noChangeArrowheads="1"/>
        </xdr:cNvSpPr>
      </xdr:nvSpPr>
      <xdr:spPr>
        <a:xfrm>
          <a:off x="2314575" y="9534525"/>
          <a:ext cx="342900" cy="15240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a:t>
          </a:r>
        </a:p>
      </xdr:txBody>
    </xdr:sp>
    <xdr:clientData/>
  </xdr:twoCellAnchor>
  <xdr:twoCellAnchor>
    <xdr:from>
      <xdr:col>9</xdr:col>
      <xdr:colOff>104775</xdr:colOff>
      <xdr:row>39</xdr:row>
      <xdr:rowOff>123825</xdr:rowOff>
    </xdr:from>
    <xdr:to>
      <xdr:col>11</xdr:col>
      <xdr:colOff>66675</xdr:colOff>
      <xdr:row>40</xdr:row>
      <xdr:rowOff>66675</xdr:rowOff>
    </xdr:to>
    <xdr:sp>
      <xdr:nvSpPr>
        <xdr:cNvPr id="10" name="Text Box 12"/>
        <xdr:cNvSpPr txBox="1">
          <a:spLocks noChangeArrowheads="1"/>
        </xdr:cNvSpPr>
      </xdr:nvSpPr>
      <xdr:spPr>
        <a:xfrm>
          <a:off x="2314575" y="9315450"/>
          <a:ext cx="342900" cy="15240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有</a:t>
          </a:r>
        </a:p>
      </xdr:txBody>
    </xdr:sp>
    <xdr:clientData/>
  </xdr:twoCellAnchor>
  <xdr:twoCellAnchor>
    <xdr:from>
      <xdr:col>9</xdr:col>
      <xdr:colOff>114300</xdr:colOff>
      <xdr:row>41</xdr:row>
      <xdr:rowOff>161925</xdr:rowOff>
    </xdr:from>
    <xdr:to>
      <xdr:col>11</xdr:col>
      <xdr:colOff>76200</xdr:colOff>
      <xdr:row>42</xdr:row>
      <xdr:rowOff>104775</xdr:rowOff>
    </xdr:to>
    <xdr:sp>
      <xdr:nvSpPr>
        <xdr:cNvPr id="11" name="Text Box 13"/>
        <xdr:cNvSpPr txBox="1">
          <a:spLocks noChangeArrowheads="1"/>
        </xdr:cNvSpPr>
      </xdr:nvSpPr>
      <xdr:spPr>
        <a:xfrm>
          <a:off x="2324100" y="9772650"/>
          <a:ext cx="342900" cy="15240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無</a:t>
          </a:r>
        </a:p>
      </xdr:txBody>
    </xdr:sp>
    <xdr:clientData/>
  </xdr:twoCellAnchor>
  <xdr:twoCellAnchor>
    <xdr:from>
      <xdr:col>23</xdr:col>
      <xdr:colOff>152400</xdr:colOff>
      <xdr:row>41</xdr:row>
      <xdr:rowOff>28575</xdr:rowOff>
    </xdr:from>
    <xdr:to>
      <xdr:col>32</xdr:col>
      <xdr:colOff>142875</xdr:colOff>
      <xdr:row>42</xdr:row>
      <xdr:rowOff>28575</xdr:rowOff>
    </xdr:to>
    <xdr:sp>
      <xdr:nvSpPr>
        <xdr:cNvPr id="12" name="Text Box 14"/>
        <xdr:cNvSpPr txBox="1">
          <a:spLocks noChangeArrowheads="1"/>
        </xdr:cNvSpPr>
      </xdr:nvSpPr>
      <xdr:spPr>
        <a:xfrm>
          <a:off x="5029200" y="9639300"/>
          <a:ext cx="1704975" cy="20955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（測定器　　有</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無）</a:t>
          </a:r>
        </a:p>
      </xdr:txBody>
    </xdr:sp>
    <xdr:clientData/>
  </xdr:twoCellAnchor>
  <xdr:twoCellAnchor>
    <xdr:from>
      <xdr:col>37</xdr:col>
      <xdr:colOff>9525</xdr:colOff>
      <xdr:row>40</xdr:row>
      <xdr:rowOff>133350</xdr:rowOff>
    </xdr:from>
    <xdr:to>
      <xdr:col>38</xdr:col>
      <xdr:colOff>152400</xdr:colOff>
      <xdr:row>41</xdr:row>
      <xdr:rowOff>76200</xdr:rowOff>
    </xdr:to>
    <xdr:sp>
      <xdr:nvSpPr>
        <xdr:cNvPr id="13" name="Text Box 16"/>
        <xdr:cNvSpPr txBox="1">
          <a:spLocks noChangeArrowheads="1"/>
        </xdr:cNvSpPr>
      </xdr:nvSpPr>
      <xdr:spPr>
        <a:xfrm>
          <a:off x="7553325" y="9534525"/>
          <a:ext cx="333375" cy="15240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a:t>
          </a:r>
        </a:p>
      </xdr:txBody>
    </xdr:sp>
    <xdr:clientData/>
  </xdr:twoCellAnchor>
  <xdr:twoCellAnchor>
    <xdr:from>
      <xdr:col>37</xdr:col>
      <xdr:colOff>0</xdr:colOff>
      <xdr:row>39</xdr:row>
      <xdr:rowOff>133350</xdr:rowOff>
    </xdr:from>
    <xdr:to>
      <xdr:col>38</xdr:col>
      <xdr:colOff>142875</xdr:colOff>
      <xdr:row>40</xdr:row>
      <xdr:rowOff>76200</xdr:rowOff>
    </xdr:to>
    <xdr:sp>
      <xdr:nvSpPr>
        <xdr:cNvPr id="14" name="Text Box 17"/>
        <xdr:cNvSpPr txBox="1">
          <a:spLocks noChangeArrowheads="1"/>
        </xdr:cNvSpPr>
      </xdr:nvSpPr>
      <xdr:spPr>
        <a:xfrm>
          <a:off x="7543800" y="9324975"/>
          <a:ext cx="333375" cy="15240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有</a:t>
          </a:r>
        </a:p>
      </xdr:txBody>
    </xdr:sp>
    <xdr:clientData/>
  </xdr:twoCellAnchor>
  <xdr:twoCellAnchor>
    <xdr:from>
      <xdr:col>37</xdr:col>
      <xdr:colOff>0</xdr:colOff>
      <xdr:row>41</xdr:row>
      <xdr:rowOff>161925</xdr:rowOff>
    </xdr:from>
    <xdr:to>
      <xdr:col>38</xdr:col>
      <xdr:colOff>142875</xdr:colOff>
      <xdr:row>42</xdr:row>
      <xdr:rowOff>104775</xdr:rowOff>
    </xdr:to>
    <xdr:sp>
      <xdr:nvSpPr>
        <xdr:cNvPr id="15" name="Text Box 18"/>
        <xdr:cNvSpPr txBox="1">
          <a:spLocks noChangeArrowheads="1"/>
        </xdr:cNvSpPr>
      </xdr:nvSpPr>
      <xdr:spPr>
        <a:xfrm>
          <a:off x="7543800" y="9772650"/>
          <a:ext cx="333375" cy="15240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無</a:t>
          </a:r>
        </a:p>
      </xdr:txBody>
    </xdr:sp>
    <xdr:clientData/>
  </xdr:twoCellAnchor>
  <xdr:twoCellAnchor>
    <xdr:from>
      <xdr:col>9</xdr:col>
      <xdr:colOff>123825</xdr:colOff>
      <xdr:row>19</xdr:row>
      <xdr:rowOff>66675</xdr:rowOff>
    </xdr:from>
    <xdr:to>
      <xdr:col>16</xdr:col>
      <xdr:colOff>180975</xdr:colOff>
      <xdr:row>20</xdr:row>
      <xdr:rowOff>47625</xdr:rowOff>
    </xdr:to>
    <xdr:sp>
      <xdr:nvSpPr>
        <xdr:cNvPr id="16" name="Text Box 19"/>
        <xdr:cNvSpPr txBox="1">
          <a:spLocks noChangeArrowheads="1"/>
        </xdr:cNvSpPr>
      </xdr:nvSpPr>
      <xdr:spPr>
        <a:xfrm>
          <a:off x="2333625" y="4305300"/>
          <a:ext cx="1390650" cy="276225"/>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1.</a:t>
          </a:r>
          <a:r>
            <a:rPr lang="en-US" cap="none" sz="1000" b="0" i="0" u="none" baseline="0">
              <a:solidFill>
                <a:srgbClr val="000000"/>
              </a:solidFill>
              <a:latin typeface="ＭＳ 明朝"/>
              <a:ea typeface="ＭＳ 明朝"/>
              <a:cs typeface="ＭＳ 明朝"/>
            </a:rPr>
            <a:t>申請者と同じ</a:t>
          </a:r>
        </a:p>
      </xdr:txBody>
    </xdr:sp>
    <xdr:clientData/>
  </xdr:twoCellAnchor>
  <xdr:twoCellAnchor>
    <xdr:from>
      <xdr:col>16</xdr:col>
      <xdr:colOff>28575</xdr:colOff>
      <xdr:row>19</xdr:row>
      <xdr:rowOff>66675</xdr:rowOff>
    </xdr:from>
    <xdr:to>
      <xdr:col>23</xdr:col>
      <xdr:colOff>85725</xdr:colOff>
      <xdr:row>20</xdr:row>
      <xdr:rowOff>47625</xdr:rowOff>
    </xdr:to>
    <xdr:sp>
      <xdr:nvSpPr>
        <xdr:cNvPr id="17" name="Text Box 20"/>
        <xdr:cNvSpPr txBox="1">
          <a:spLocks noChangeArrowheads="1"/>
        </xdr:cNvSpPr>
      </xdr:nvSpPr>
      <xdr:spPr>
        <a:xfrm>
          <a:off x="3571875" y="4305300"/>
          <a:ext cx="1390650" cy="276225"/>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2.</a:t>
          </a:r>
          <a:r>
            <a:rPr lang="en-US" cap="none" sz="1000" b="0" i="0" u="none" baseline="0">
              <a:solidFill>
                <a:srgbClr val="000000"/>
              </a:solidFill>
              <a:latin typeface="ＭＳ 明朝"/>
              <a:ea typeface="ＭＳ 明朝"/>
              <a:cs typeface="ＭＳ 明朝"/>
            </a:rPr>
            <a:t>左記以外のとき</a:t>
          </a:r>
          <a:r>
            <a:rPr lang="en-US" cap="none" sz="1000" b="0" i="0" u="none" baseline="0">
              <a:solidFill>
                <a:srgbClr val="000000"/>
              </a:solidFill>
              <a:latin typeface="ＭＳ 明朝"/>
              <a:ea typeface="ＭＳ 明朝"/>
              <a:cs typeface="ＭＳ 明朝"/>
            </a:rPr>
            <a:t>〔</a:t>
          </a:r>
        </a:p>
      </xdr:txBody>
    </xdr:sp>
    <xdr:clientData/>
  </xdr:twoCellAnchor>
  <xdr:twoCellAnchor>
    <xdr:from>
      <xdr:col>10</xdr:col>
      <xdr:colOff>57150</xdr:colOff>
      <xdr:row>28</xdr:row>
      <xdr:rowOff>57150</xdr:rowOff>
    </xdr:from>
    <xdr:to>
      <xdr:col>36</xdr:col>
      <xdr:colOff>152400</xdr:colOff>
      <xdr:row>29</xdr:row>
      <xdr:rowOff>66675</xdr:rowOff>
    </xdr:to>
    <xdr:sp>
      <xdr:nvSpPr>
        <xdr:cNvPr id="18" name="Text Box 22"/>
        <xdr:cNvSpPr txBox="1">
          <a:spLocks noChangeArrowheads="1"/>
        </xdr:cNvSpPr>
      </xdr:nvSpPr>
      <xdr:spPr>
        <a:xfrm>
          <a:off x="2457450" y="6534150"/>
          <a:ext cx="5048250" cy="276225"/>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1.</a:t>
          </a:r>
          <a:r>
            <a:rPr lang="en-US" cap="none" sz="1000" b="0" i="0" u="none" baseline="0">
              <a:solidFill>
                <a:srgbClr val="000000"/>
              </a:solidFill>
              <a:latin typeface="ＭＳ 明朝"/>
              <a:ea typeface="ＭＳ 明朝"/>
              <a:cs typeface="ＭＳ 明朝"/>
            </a:rPr>
            <a:t>便槽式　　　</a:t>
          </a:r>
          <a:r>
            <a:rPr lang="en-US" cap="none" sz="1000" b="0" i="0" u="none" baseline="0">
              <a:solidFill>
                <a:srgbClr val="000000"/>
              </a:solidFill>
              <a:latin typeface="ＭＳ 明朝"/>
              <a:ea typeface="ＭＳ 明朝"/>
              <a:cs typeface="ＭＳ 明朝"/>
            </a:rPr>
            <a:t>2.</a:t>
          </a:r>
          <a:r>
            <a:rPr lang="en-US" cap="none" sz="1000" b="0" i="0" u="none" baseline="0">
              <a:solidFill>
                <a:srgbClr val="000000"/>
              </a:solidFill>
              <a:latin typeface="ＭＳ 明朝"/>
              <a:ea typeface="ＭＳ 明朝"/>
              <a:cs typeface="ＭＳ 明朝"/>
            </a:rPr>
            <a:t>浄化槽式（　　　　　　）　　</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3.</a:t>
          </a:r>
          <a:r>
            <a:rPr lang="en-US" cap="none" sz="1000" b="0" i="0" u="none" baseline="0">
              <a:solidFill>
                <a:srgbClr val="000000"/>
              </a:solidFill>
              <a:latin typeface="ＭＳ 明朝"/>
              <a:ea typeface="ＭＳ 明朝"/>
              <a:cs typeface="ＭＳ 明朝"/>
            </a:rPr>
            <a:t>便槽式水洗便所</a:t>
          </a:r>
        </a:p>
      </xdr:txBody>
    </xdr:sp>
    <xdr:clientData/>
  </xdr:twoCellAnchor>
  <xdr:twoCellAnchor>
    <xdr:from>
      <xdr:col>13</xdr:col>
      <xdr:colOff>9525</xdr:colOff>
      <xdr:row>39</xdr:row>
      <xdr:rowOff>28575</xdr:rowOff>
    </xdr:from>
    <xdr:to>
      <xdr:col>20</xdr:col>
      <xdr:colOff>28575</xdr:colOff>
      <xdr:row>40</xdr:row>
      <xdr:rowOff>95250</xdr:rowOff>
    </xdr:to>
    <xdr:sp>
      <xdr:nvSpPr>
        <xdr:cNvPr id="19" name="Text Box 23"/>
        <xdr:cNvSpPr txBox="1">
          <a:spLocks noChangeArrowheads="1"/>
        </xdr:cNvSpPr>
      </xdr:nvSpPr>
      <xdr:spPr>
        <a:xfrm>
          <a:off x="2981325" y="9220200"/>
          <a:ext cx="1352550" cy="276225"/>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1.</a:t>
          </a:r>
          <a:r>
            <a:rPr lang="en-US" cap="none" sz="1000" b="0" i="0" u="none" baseline="0">
              <a:solidFill>
                <a:srgbClr val="000000"/>
              </a:solidFill>
              <a:latin typeface="ＭＳ 明朝"/>
              <a:ea typeface="ＭＳ 明朝"/>
              <a:cs typeface="ＭＳ 明朝"/>
            </a:rPr>
            <a:t>融　資</a:t>
          </a:r>
        </a:p>
      </xdr:txBody>
    </xdr:sp>
    <xdr:clientData/>
  </xdr:twoCellAnchor>
  <xdr:twoCellAnchor>
    <xdr:from>
      <xdr:col>13</xdr:col>
      <xdr:colOff>0</xdr:colOff>
      <xdr:row>40</xdr:row>
      <xdr:rowOff>28575</xdr:rowOff>
    </xdr:from>
    <xdr:to>
      <xdr:col>20</xdr:col>
      <xdr:colOff>123825</xdr:colOff>
      <xdr:row>41</xdr:row>
      <xdr:rowOff>95250</xdr:rowOff>
    </xdr:to>
    <xdr:sp>
      <xdr:nvSpPr>
        <xdr:cNvPr id="20" name="Text Box 24"/>
        <xdr:cNvSpPr txBox="1">
          <a:spLocks noChangeArrowheads="1"/>
        </xdr:cNvSpPr>
      </xdr:nvSpPr>
      <xdr:spPr>
        <a:xfrm>
          <a:off x="2971800" y="9429750"/>
          <a:ext cx="1457325" cy="276225"/>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2.</a:t>
          </a:r>
          <a:r>
            <a:rPr lang="en-US" cap="none" sz="1000" b="0" i="0" u="none" baseline="0">
              <a:solidFill>
                <a:srgbClr val="000000"/>
              </a:solidFill>
              <a:latin typeface="ＭＳ 明朝"/>
              <a:ea typeface="ＭＳ 明朝"/>
              <a:cs typeface="ＭＳ 明朝"/>
            </a:rPr>
            <a:t>奨励金</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a:t>
          </a:r>
          <a:r>
            <a:rPr lang="en-US" cap="none" sz="1000" b="0" i="0" u="none" baseline="0">
              <a:solidFill>
                <a:srgbClr val="000000"/>
              </a:solidFill>
              <a:latin typeface="ＭＳ 明朝"/>
              <a:ea typeface="ＭＳ 明朝"/>
              <a:cs typeface="ＭＳ 明朝"/>
            </a:rPr>
            <a:t>）</a:t>
          </a:r>
        </a:p>
      </xdr:txBody>
    </xdr:sp>
    <xdr:clientData/>
  </xdr:twoCellAnchor>
  <xdr:twoCellAnchor>
    <xdr:from>
      <xdr:col>13</xdr:col>
      <xdr:colOff>0</xdr:colOff>
      <xdr:row>41</xdr:row>
      <xdr:rowOff>28575</xdr:rowOff>
    </xdr:from>
    <xdr:to>
      <xdr:col>20</xdr:col>
      <xdr:colOff>123825</xdr:colOff>
      <xdr:row>42</xdr:row>
      <xdr:rowOff>95250</xdr:rowOff>
    </xdr:to>
    <xdr:sp>
      <xdr:nvSpPr>
        <xdr:cNvPr id="21" name="Text Box 25"/>
        <xdr:cNvSpPr txBox="1">
          <a:spLocks noChangeArrowheads="1"/>
        </xdr:cNvSpPr>
      </xdr:nvSpPr>
      <xdr:spPr>
        <a:xfrm>
          <a:off x="2971800" y="9639300"/>
          <a:ext cx="1457325" cy="276225"/>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3.</a:t>
          </a:r>
          <a:r>
            <a:rPr lang="en-US" cap="none" sz="1000" b="0" i="0" u="none" baseline="0">
              <a:solidFill>
                <a:srgbClr val="000000"/>
              </a:solidFill>
              <a:latin typeface="ＭＳ 明朝"/>
              <a:ea typeface="ＭＳ 明朝"/>
              <a:cs typeface="ＭＳ 明朝"/>
            </a:rPr>
            <a:t>対象外</a:t>
          </a:r>
        </a:p>
      </xdr:txBody>
    </xdr:sp>
    <xdr:clientData/>
  </xdr:twoCellAnchor>
  <xdr:twoCellAnchor>
    <xdr:from>
      <xdr:col>23</xdr:col>
      <xdr:colOff>19050</xdr:colOff>
      <xdr:row>39</xdr:row>
      <xdr:rowOff>28575</xdr:rowOff>
    </xdr:from>
    <xdr:to>
      <xdr:col>30</xdr:col>
      <xdr:colOff>142875</xdr:colOff>
      <xdr:row>40</xdr:row>
      <xdr:rowOff>95250</xdr:rowOff>
    </xdr:to>
    <xdr:sp>
      <xdr:nvSpPr>
        <xdr:cNvPr id="22" name="Text Box 26"/>
        <xdr:cNvSpPr txBox="1">
          <a:spLocks noChangeArrowheads="1"/>
        </xdr:cNvSpPr>
      </xdr:nvSpPr>
      <xdr:spPr>
        <a:xfrm>
          <a:off x="4895850" y="9220200"/>
          <a:ext cx="1457325" cy="276225"/>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1.</a:t>
          </a:r>
          <a:r>
            <a:rPr lang="en-US" cap="none" sz="1000" b="0" i="0" u="none" baseline="0">
              <a:solidFill>
                <a:srgbClr val="000000"/>
              </a:solidFill>
              <a:latin typeface="ＭＳ 明朝"/>
              <a:ea typeface="ＭＳ 明朝"/>
              <a:cs typeface="ＭＳ 明朝"/>
            </a:rPr>
            <a:t>水道水</a:t>
          </a:r>
        </a:p>
      </xdr:txBody>
    </xdr:sp>
    <xdr:clientData/>
  </xdr:twoCellAnchor>
  <xdr:twoCellAnchor>
    <xdr:from>
      <xdr:col>23</xdr:col>
      <xdr:colOff>19050</xdr:colOff>
      <xdr:row>40</xdr:row>
      <xdr:rowOff>28575</xdr:rowOff>
    </xdr:from>
    <xdr:to>
      <xdr:col>30</xdr:col>
      <xdr:colOff>142875</xdr:colOff>
      <xdr:row>41</xdr:row>
      <xdr:rowOff>95250</xdr:rowOff>
    </xdr:to>
    <xdr:sp>
      <xdr:nvSpPr>
        <xdr:cNvPr id="23" name="Text Box 27"/>
        <xdr:cNvSpPr txBox="1">
          <a:spLocks noChangeArrowheads="1"/>
        </xdr:cNvSpPr>
      </xdr:nvSpPr>
      <xdr:spPr>
        <a:xfrm>
          <a:off x="4895850" y="9429750"/>
          <a:ext cx="1457325" cy="276225"/>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2.</a:t>
          </a:r>
          <a:r>
            <a:rPr lang="en-US" cap="none" sz="1000" b="0" i="0" u="none" baseline="0">
              <a:solidFill>
                <a:srgbClr val="000000"/>
              </a:solidFill>
              <a:latin typeface="ＭＳ 明朝"/>
              <a:ea typeface="ＭＳ 明朝"/>
              <a:cs typeface="ＭＳ 明朝"/>
            </a:rPr>
            <a:t>地下水</a:t>
          </a:r>
        </a:p>
      </xdr:txBody>
    </xdr:sp>
    <xdr:clientData/>
  </xdr:twoCellAnchor>
  <xdr:twoCellAnchor>
    <xdr:from>
      <xdr:col>23</xdr:col>
      <xdr:colOff>28575</xdr:colOff>
      <xdr:row>42</xdr:row>
      <xdr:rowOff>66675</xdr:rowOff>
    </xdr:from>
    <xdr:to>
      <xdr:col>30</xdr:col>
      <xdr:colOff>152400</xdr:colOff>
      <xdr:row>43</xdr:row>
      <xdr:rowOff>57150</xdr:rowOff>
    </xdr:to>
    <xdr:sp>
      <xdr:nvSpPr>
        <xdr:cNvPr id="24" name="Text Box 28"/>
        <xdr:cNvSpPr txBox="1">
          <a:spLocks noChangeArrowheads="1"/>
        </xdr:cNvSpPr>
      </xdr:nvSpPr>
      <xdr:spPr>
        <a:xfrm>
          <a:off x="4905375" y="9886950"/>
          <a:ext cx="1457325" cy="276225"/>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3.</a:t>
          </a:r>
          <a:r>
            <a:rPr lang="en-US" cap="none" sz="1000" b="0" i="0" u="none" baseline="0">
              <a:solidFill>
                <a:srgbClr val="000000"/>
              </a:solidFill>
              <a:latin typeface="ＭＳ 明朝"/>
              <a:ea typeface="ＭＳ 明朝"/>
              <a:cs typeface="ＭＳ 明朝"/>
            </a:rPr>
            <a:t>併　用</a:t>
          </a:r>
        </a:p>
      </xdr:txBody>
    </xdr:sp>
    <xdr:clientData/>
  </xdr:twoCellAnchor>
  <xdr:twoCellAnchor>
    <xdr:from>
      <xdr:col>10</xdr:col>
      <xdr:colOff>28575</xdr:colOff>
      <xdr:row>24</xdr:row>
      <xdr:rowOff>28575</xdr:rowOff>
    </xdr:from>
    <xdr:to>
      <xdr:col>14</xdr:col>
      <xdr:colOff>47625</xdr:colOff>
      <xdr:row>25</xdr:row>
      <xdr:rowOff>28575</xdr:rowOff>
    </xdr:to>
    <xdr:sp>
      <xdr:nvSpPr>
        <xdr:cNvPr id="25" name="Text Box 29"/>
        <xdr:cNvSpPr txBox="1">
          <a:spLocks noChangeArrowheads="1"/>
        </xdr:cNvSpPr>
      </xdr:nvSpPr>
      <xdr:spPr>
        <a:xfrm>
          <a:off x="2428875" y="5743575"/>
          <a:ext cx="781050" cy="19050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1.</a:t>
          </a:r>
          <a:r>
            <a:rPr lang="en-US" cap="none" sz="1000" b="0" i="0" u="none" baseline="0">
              <a:solidFill>
                <a:srgbClr val="000000"/>
              </a:solidFill>
              <a:latin typeface="ＭＳ 明朝"/>
              <a:ea typeface="ＭＳ 明朝"/>
              <a:cs typeface="ＭＳ 明朝"/>
            </a:rPr>
            <a:t>自己所有</a:t>
          </a:r>
        </a:p>
      </xdr:txBody>
    </xdr:sp>
    <xdr:clientData/>
  </xdr:twoCellAnchor>
  <xdr:twoCellAnchor>
    <xdr:from>
      <xdr:col>10</xdr:col>
      <xdr:colOff>28575</xdr:colOff>
      <xdr:row>25</xdr:row>
      <xdr:rowOff>9525</xdr:rowOff>
    </xdr:from>
    <xdr:to>
      <xdr:col>14</xdr:col>
      <xdr:colOff>47625</xdr:colOff>
      <xdr:row>26</xdr:row>
      <xdr:rowOff>9525</xdr:rowOff>
    </xdr:to>
    <xdr:sp>
      <xdr:nvSpPr>
        <xdr:cNvPr id="26" name="Text Box 30"/>
        <xdr:cNvSpPr txBox="1">
          <a:spLocks noChangeArrowheads="1"/>
        </xdr:cNvSpPr>
      </xdr:nvSpPr>
      <xdr:spPr>
        <a:xfrm>
          <a:off x="2428875" y="5915025"/>
          <a:ext cx="781050" cy="19050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2.</a:t>
          </a:r>
          <a:r>
            <a:rPr lang="en-US" cap="none" sz="1000" b="0" i="0" u="none" baseline="0">
              <a:solidFill>
                <a:srgbClr val="000000"/>
              </a:solidFill>
              <a:latin typeface="ＭＳ 明朝"/>
              <a:ea typeface="ＭＳ 明朝"/>
              <a:cs typeface="ＭＳ 明朝"/>
            </a:rPr>
            <a:t>借　　家</a:t>
          </a:r>
        </a:p>
      </xdr:txBody>
    </xdr:sp>
    <xdr:clientData/>
  </xdr:twoCellAnchor>
  <xdr:twoCellAnchor>
    <xdr:from>
      <xdr:col>10</xdr:col>
      <xdr:colOff>28575</xdr:colOff>
      <xdr:row>26</xdr:row>
      <xdr:rowOff>9525</xdr:rowOff>
    </xdr:from>
    <xdr:to>
      <xdr:col>14</xdr:col>
      <xdr:colOff>47625</xdr:colOff>
      <xdr:row>27</xdr:row>
      <xdr:rowOff>9525</xdr:rowOff>
    </xdr:to>
    <xdr:sp>
      <xdr:nvSpPr>
        <xdr:cNvPr id="27" name="Text Box 31"/>
        <xdr:cNvSpPr txBox="1">
          <a:spLocks noChangeArrowheads="1"/>
        </xdr:cNvSpPr>
      </xdr:nvSpPr>
      <xdr:spPr>
        <a:xfrm>
          <a:off x="2428875" y="6105525"/>
          <a:ext cx="781050" cy="19050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3.</a:t>
          </a:r>
          <a:r>
            <a:rPr lang="en-US" cap="none" sz="1000" b="0" i="0" u="none" baseline="0">
              <a:solidFill>
                <a:srgbClr val="000000"/>
              </a:solidFill>
              <a:latin typeface="ＭＳ 明朝"/>
              <a:ea typeface="ＭＳ 明朝"/>
              <a:cs typeface="ＭＳ 明朝"/>
            </a:rPr>
            <a:t>その他</a:t>
          </a:r>
        </a:p>
      </xdr:txBody>
    </xdr:sp>
    <xdr:clientData/>
  </xdr:twoCellAnchor>
  <xdr:twoCellAnchor>
    <xdr:from>
      <xdr:col>15</xdr:col>
      <xdr:colOff>57150</xdr:colOff>
      <xdr:row>24</xdr:row>
      <xdr:rowOff>28575</xdr:rowOff>
    </xdr:from>
    <xdr:to>
      <xdr:col>19</xdr:col>
      <xdr:colOff>76200</xdr:colOff>
      <xdr:row>25</xdr:row>
      <xdr:rowOff>28575</xdr:rowOff>
    </xdr:to>
    <xdr:sp>
      <xdr:nvSpPr>
        <xdr:cNvPr id="28" name="Text Box 32"/>
        <xdr:cNvSpPr txBox="1">
          <a:spLocks noChangeArrowheads="1"/>
        </xdr:cNvSpPr>
      </xdr:nvSpPr>
      <xdr:spPr>
        <a:xfrm>
          <a:off x="3409950" y="5743575"/>
          <a:ext cx="781050" cy="19050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1.</a:t>
          </a:r>
          <a:r>
            <a:rPr lang="en-US" cap="none" sz="1000" b="0" i="0" u="none" baseline="0">
              <a:solidFill>
                <a:srgbClr val="000000"/>
              </a:solidFill>
              <a:latin typeface="ＭＳ 明朝"/>
              <a:ea typeface="ＭＳ 明朝"/>
              <a:cs typeface="ＭＳ 明朝"/>
            </a:rPr>
            <a:t>専用住宅</a:t>
          </a:r>
        </a:p>
      </xdr:txBody>
    </xdr:sp>
    <xdr:clientData/>
  </xdr:twoCellAnchor>
  <xdr:twoCellAnchor>
    <xdr:from>
      <xdr:col>11</xdr:col>
      <xdr:colOff>95250</xdr:colOff>
      <xdr:row>39</xdr:row>
      <xdr:rowOff>28575</xdr:rowOff>
    </xdr:from>
    <xdr:to>
      <xdr:col>12</xdr:col>
      <xdr:colOff>133350</xdr:colOff>
      <xdr:row>40</xdr:row>
      <xdr:rowOff>28575</xdr:rowOff>
    </xdr:to>
    <xdr:sp>
      <xdr:nvSpPr>
        <xdr:cNvPr id="29" name="Text Box 33"/>
        <xdr:cNvSpPr txBox="1">
          <a:spLocks noChangeArrowheads="1"/>
        </xdr:cNvSpPr>
      </xdr:nvSpPr>
      <xdr:spPr>
        <a:xfrm>
          <a:off x="2686050" y="9220200"/>
          <a:ext cx="228600" cy="20955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11</a:t>
          </a:r>
        </a:p>
      </xdr:txBody>
    </xdr:sp>
    <xdr:clientData/>
  </xdr:twoCellAnchor>
  <xdr:twoCellAnchor>
    <xdr:from>
      <xdr:col>20</xdr:col>
      <xdr:colOff>95250</xdr:colOff>
      <xdr:row>39</xdr:row>
      <xdr:rowOff>28575</xdr:rowOff>
    </xdr:from>
    <xdr:to>
      <xdr:col>21</xdr:col>
      <xdr:colOff>133350</xdr:colOff>
      <xdr:row>40</xdr:row>
      <xdr:rowOff>28575</xdr:rowOff>
    </xdr:to>
    <xdr:sp>
      <xdr:nvSpPr>
        <xdr:cNvPr id="30" name="Text Box 34"/>
        <xdr:cNvSpPr txBox="1">
          <a:spLocks noChangeArrowheads="1"/>
        </xdr:cNvSpPr>
      </xdr:nvSpPr>
      <xdr:spPr>
        <a:xfrm>
          <a:off x="4400550" y="9220200"/>
          <a:ext cx="228600" cy="20955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12</a:t>
          </a:r>
        </a:p>
      </xdr:txBody>
    </xdr:sp>
    <xdr:clientData/>
  </xdr:twoCellAnchor>
  <xdr:twoCellAnchor>
    <xdr:from>
      <xdr:col>34</xdr:col>
      <xdr:colOff>85725</xdr:colOff>
      <xdr:row>39</xdr:row>
      <xdr:rowOff>28575</xdr:rowOff>
    </xdr:from>
    <xdr:to>
      <xdr:col>35</xdr:col>
      <xdr:colOff>123825</xdr:colOff>
      <xdr:row>40</xdr:row>
      <xdr:rowOff>28575</xdr:rowOff>
    </xdr:to>
    <xdr:sp>
      <xdr:nvSpPr>
        <xdr:cNvPr id="31" name="Text Box 35"/>
        <xdr:cNvSpPr txBox="1">
          <a:spLocks noChangeArrowheads="1"/>
        </xdr:cNvSpPr>
      </xdr:nvSpPr>
      <xdr:spPr>
        <a:xfrm>
          <a:off x="7058025" y="9220200"/>
          <a:ext cx="228600" cy="20955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13</a:t>
          </a:r>
        </a:p>
      </xdr:txBody>
    </xdr:sp>
    <xdr:clientData/>
  </xdr:twoCellAnchor>
  <xdr:twoCellAnchor>
    <xdr:from>
      <xdr:col>34</xdr:col>
      <xdr:colOff>47625</xdr:colOff>
      <xdr:row>24</xdr:row>
      <xdr:rowOff>19050</xdr:rowOff>
    </xdr:from>
    <xdr:to>
      <xdr:col>38</xdr:col>
      <xdr:colOff>66675</xdr:colOff>
      <xdr:row>25</xdr:row>
      <xdr:rowOff>19050</xdr:rowOff>
    </xdr:to>
    <xdr:sp>
      <xdr:nvSpPr>
        <xdr:cNvPr id="32" name="Text Box 36"/>
        <xdr:cNvSpPr txBox="1">
          <a:spLocks noChangeArrowheads="1"/>
        </xdr:cNvSpPr>
      </xdr:nvSpPr>
      <xdr:spPr>
        <a:xfrm>
          <a:off x="7019925" y="5734050"/>
          <a:ext cx="781050" cy="19050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1.</a:t>
          </a:r>
          <a:r>
            <a:rPr lang="en-US" cap="none" sz="1000" b="0" i="0" u="none" baseline="0">
              <a:solidFill>
                <a:srgbClr val="000000"/>
              </a:solidFill>
              <a:latin typeface="ＭＳ 明朝"/>
              <a:ea typeface="ＭＳ 明朝"/>
              <a:cs typeface="ＭＳ 明朝"/>
            </a:rPr>
            <a:t>既存家屋</a:t>
          </a:r>
        </a:p>
      </xdr:txBody>
    </xdr:sp>
    <xdr:clientData/>
  </xdr:twoCellAnchor>
  <xdr:twoCellAnchor>
    <xdr:from>
      <xdr:col>34</xdr:col>
      <xdr:colOff>47625</xdr:colOff>
      <xdr:row>25</xdr:row>
      <xdr:rowOff>19050</xdr:rowOff>
    </xdr:from>
    <xdr:to>
      <xdr:col>38</xdr:col>
      <xdr:colOff>66675</xdr:colOff>
      <xdr:row>26</xdr:row>
      <xdr:rowOff>19050</xdr:rowOff>
    </xdr:to>
    <xdr:sp>
      <xdr:nvSpPr>
        <xdr:cNvPr id="33" name="Text Box 37"/>
        <xdr:cNvSpPr txBox="1">
          <a:spLocks noChangeArrowheads="1"/>
        </xdr:cNvSpPr>
      </xdr:nvSpPr>
      <xdr:spPr>
        <a:xfrm>
          <a:off x="7019925" y="5924550"/>
          <a:ext cx="781050" cy="19050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2.</a:t>
          </a:r>
          <a:r>
            <a:rPr lang="en-US" cap="none" sz="1000" b="0" i="0" u="none" baseline="0">
              <a:solidFill>
                <a:srgbClr val="000000"/>
              </a:solidFill>
              <a:latin typeface="ＭＳ 明朝"/>
              <a:ea typeface="ＭＳ 明朝"/>
              <a:cs typeface="ＭＳ 明朝"/>
            </a:rPr>
            <a:t>新築家屋</a:t>
          </a:r>
        </a:p>
      </xdr:txBody>
    </xdr:sp>
    <xdr:clientData/>
  </xdr:twoCellAnchor>
  <xdr:twoCellAnchor>
    <xdr:from>
      <xdr:col>34</xdr:col>
      <xdr:colOff>57150</xdr:colOff>
      <xdr:row>26</xdr:row>
      <xdr:rowOff>19050</xdr:rowOff>
    </xdr:from>
    <xdr:to>
      <xdr:col>38</xdr:col>
      <xdr:colOff>180975</xdr:colOff>
      <xdr:row>27</xdr:row>
      <xdr:rowOff>161925</xdr:rowOff>
    </xdr:to>
    <xdr:sp>
      <xdr:nvSpPr>
        <xdr:cNvPr id="34" name="Text Box 38"/>
        <xdr:cNvSpPr txBox="1">
          <a:spLocks noChangeArrowheads="1"/>
        </xdr:cNvSpPr>
      </xdr:nvSpPr>
      <xdr:spPr>
        <a:xfrm>
          <a:off x="7029450" y="6115050"/>
          <a:ext cx="885825" cy="333375"/>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3.</a:t>
          </a:r>
          <a:r>
            <a:rPr lang="en-US" cap="none" sz="1000" b="0" i="0" u="none" baseline="0">
              <a:solidFill>
                <a:srgbClr val="000000"/>
              </a:solidFill>
              <a:latin typeface="ＭＳ 明朝"/>
              <a:ea typeface="ＭＳ 明朝"/>
              <a:cs typeface="ＭＳ 明朝"/>
            </a:rPr>
            <a:t>増改築家屋</a:t>
          </a:r>
        </a:p>
      </xdr:txBody>
    </xdr:sp>
    <xdr:clientData/>
  </xdr:twoCellAnchor>
  <xdr:oneCellAnchor>
    <xdr:from>
      <xdr:col>26</xdr:col>
      <xdr:colOff>95250</xdr:colOff>
      <xdr:row>3</xdr:row>
      <xdr:rowOff>76200</xdr:rowOff>
    </xdr:from>
    <xdr:ext cx="628650" cy="152400"/>
    <xdr:sp>
      <xdr:nvSpPr>
        <xdr:cNvPr id="35" name="Text Box 39"/>
        <xdr:cNvSpPr txBox="1">
          <a:spLocks noChangeArrowheads="1"/>
        </xdr:cNvSpPr>
      </xdr:nvSpPr>
      <xdr:spPr>
        <a:xfrm>
          <a:off x="5543550" y="781050"/>
          <a:ext cx="628650" cy="152400"/>
        </a:xfrm>
        <a:prstGeom prst="rect">
          <a:avLst/>
        </a:prstGeom>
        <a:noFill/>
        <a:ln w="9525" cmpd="sng">
          <a:noFill/>
        </a:ln>
      </xdr:spPr>
      <xdr:txBody>
        <a:bodyPr vertOverflow="clip" wrap="square" lIns="18288" tIns="18288" rIns="0" bIns="0">
          <a:spAutoFit/>
        </a:bodyPr>
        <a:p>
          <a:pPr algn="l">
            <a:defRPr/>
          </a:pPr>
          <a:r>
            <a:rPr lang="en-US" cap="none" sz="800" b="0" i="0" u="none" baseline="0">
              <a:solidFill>
                <a:srgbClr val="000000"/>
              </a:solidFill>
            </a:rPr>
            <a:t>管理グループ</a:t>
          </a:r>
        </a:p>
      </xdr:txBody>
    </xdr:sp>
    <xdr:clientData/>
  </xdr:one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9525</xdr:colOff>
      <xdr:row>20</xdr:row>
      <xdr:rowOff>9525</xdr:rowOff>
    </xdr:from>
    <xdr:to>
      <xdr:col>12</xdr:col>
      <xdr:colOff>19050</xdr:colOff>
      <xdr:row>22</xdr:row>
      <xdr:rowOff>19050</xdr:rowOff>
    </xdr:to>
    <xdr:sp>
      <xdr:nvSpPr>
        <xdr:cNvPr id="1" name="Text Box 1"/>
        <xdr:cNvSpPr txBox="1">
          <a:spLocks noChangeArrowheads="1"/>
        </xdr:cNvSpPr>
      </xdr:nvSpPr>
      <xdr:spPr>
        <a:xfrm>
          <a:off x="2219325" y="4524375"/>
          <a:ext cx="581025" cy="600075"/>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1.
</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申請者</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と同じ</a:t>
          </a:r>
        </a:p>
      </xdr:txBody>
    </xdr:sp>
    <xdr:clientData/>
  </xdr:twoCellAnchor>
  <xdr:twoCellAnchor>
    <xdr:from>
      <xdr:col>12</xdr:col>
      <xdr:colOff>66675</xdr:colOff>
      <xdr:row>20</xdr:row>
      <xdr:rowOff>19050</xdr:rowOff>
    </xdr:from>
    <xdr:to>
      <xdr:col>15</xdr:col>
      <xdr:colOff>76200</xdr:colOff>
      <xdr:row>22</xdr:row>
      <xdr:rowOff>28575</xdr:rowOff>
    </xdr:to>
    <xdr:sp>
      <xdr:nvSpPr>
        <xdr:cNvPr id="2" name="Text Box 2"/>
        <xdr:cNvSpPr txBox="1">
          <a:spLocks noChangeArrowheads="1"/>
        </xdr:cNvSpPr>
      </xdr:nvSpPr>
      <xdr:spPr>
        <a:xfrm>
          <a:off x="2847975" y="4533900"/>
          <a:ext cx="581025" cy="600075"/>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2.
</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左記</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以外</a:t>
          </a:r>
        </a:p>
      </xdr:txBody>
    </xdr:sp>
    <xdr:clientData/>
  </xdr:twoCellAnchor>
  <xdr:twoCellAnchor>
    <xdr:from>
      <xdr:col>9</xdr:col>
      <xdr:colOff>0</xdr:colOff>
      <xdr:row>22</xdr:row>
      <xdr:rowOff>19050</xdr:rowOff>
    </xdr:from>
    <xdr:to>
      <xdr:col>12</xdr:col>
      <xdr:colOff>9525</xdr:colOff>
      <xdr:row>24</xdr:row>
      <xdr:rowOff>28575</xdr:rowOff>
    </xdr:to>
    <xdr:sp>
      <xdr:nvSpPr>
        <xdr:cNvPr id="3" name="Text Box 3"/>
        <xdr:cNvSpPr txBox="1">
          <a:spLocks noChangeArrowheads="1"/>
        </xdr:cNvSpPr>
      </xdr:nvSpPr>
      <xdr:spPr>
        <a:xfrm>
          <a:off x="2209800" y="5124450"/>
          <a:ext cx="581025" cy="600075"/>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1.
</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申請者</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と同じ</a:t>
          </a:r>
        </a:p>
      </xdr:txBody>
    </xdr:sp>
    <xdr:clientData/>
  </xdr:twoCellAnchor>
  <xdr:twoCellAnchor>
    <xdr:from>
      <xdr:col>12</xdr:col>
      <xdr:colOff>66675</xdr:colOff>
      <xdr:row>22</xdr:row>
      <xdr:rowOff>19050</xdr:rowOff>
    </xdr:from>
    <xdr:to>
      <xdr:col>15</xdr:col>
      <xdr:colOff>76200</xdr:colOff>
      <xdr:row>24</xdr:row>
      <xdr:rowOff>28575</xdr:rowOff>
    </xdr:to>
    <xdr:sp>
      <xdr:nvSpPr>
        <xdr:cNvPr id="4" name="Text Box 4"/>
        <xdr:cNvSpPr txBox="1">
          <a:spLocks noChangeArrowheads="1"/>
        </xdr:cNvSpPr>
      </xdr:nvSpPr>
      <xdr:spPr>
        <a:xfrm>
          <a:off x="2847975" y="5124450"/>
          <a:ext cx="581025" cy="600075"/>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2.
</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左記</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以外</a:t>
          </a:r>
        </a:p>
      </xdr:txBody>
    </xdr:sp>
    <xdr:clientData/>
  </xdr:twoCellAnchor>
  <xdr:twoCellAnchor>
    <xdr:from>
      <xdr:col>9</xdr:col>
      <xdr:colOff>161925</xdr:colOff>
      <xdr:row>28</xdr:row>
      <xdr:rowOff>47625</xdr:rowOff>
    </xdr:from>
    <xdr:to>
      <xdr:col>38</xdr:col>
      <xdr:colOff>142875</xdr:colOff>
      <xdr:row>28</xdr:row>
      <xdr:rowOff>228600</xdr:rowOff>
    </xdr:to>
    <xdr:sp fLocksText="0">
      <xdr:nvSpPr>
        <xdr:cNvPr id="5" name="Text Box 5"/>
        <xdr:cNvSpPr txBox="1">
          <a:spLocks noChangeArrowheads="1"/>
        </xdr:cNvSpPr>
      </xdr:nvSpPr>
      <xdr:spPr>
        <a:xfrm>
          <a:off x="2371725" y="6505575"/>
          <a:ext cx="5505450" cy="1809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38100</xdr:colOff>
      <xdr:row>30</xdr:row>
      <xdr:rowOff>76200</xdr:rowOff>
    </xdr:from>
    <xdr:to>
      <xdr:col>38</xdr:col>
      <xdr:colOff>57150</xdr:colOff>
      <xdr:row>31</xdr:row>
      <xdr:rowOff>0</xdr:rowOff>
    </xdr:to>
    <xdr:sp>
      <xdr:nvSpPr>
        <xdr:cNvPr id="6" name="Text Box 6"/>
        <xdr:cNvSpPr txBox="1">
          <a:spLocks noChangeArrowheads="1"/>
        </xdr:cNvSpPr>
      </xdr:nvSpPr>
      <xdr:spPr>
        <a:xfrm>
          <a:off x="6248400" y="7067550"/>
          <a:ext cx="1543050" cy="180975"/>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1.</a:t>
          </a:r>
          <a:r>
            <a:rPr lang="en-US" cap="none" sz="1000" b="0" i="0" u="none" baseline="0">
              <a:solidFill>
                <a:srgbClr val="000000"/>
              </a:solidFill>
              <a:latin typeface="ＭＳ 明朝"/>
              <a:ea typeface="ＭＳ 明朝"/>
              <a:cs typeface="ＭＳ 明朝"/>
            </a:rPr>
            <a:t>ヒーター付便器</a:t>
          </a:r>
          <a:r>
            <a:rPr lang="en-US" cap="none" sz="1000" b="0" i="0" u="none" baseline="0">
              <a:solidFill>
                <a:srgbClr val="000000"/>
              </a:solidFill>
              <a:latin typeface="ＭＳ 明朝"/>
              <a:ea typeface="ＭＳ 明朝"/>
              <a:cs typeface="ＭＳ 明朝"/>
            </a:rPr>
            <a:t>
</a:t>
          </a:r>
        </a:p>
      </xdr:txBody>
    </xdr:sp>
    <xdr:clientData/>
  </xdr:twoCellAnchor>
  <xdr:twoCellAnchor>
    <xdr:from>
      <xdr:col>30</xdr:col>
      <xdr:colOff>38100</xdr:colOff>
      <xdr:row>31</xdr:row>
      <xdr:rowOff>190500</xdr:rowOff>
    </xdr:from>
    <xdr:to>
      <xdr:col>38</xdr:col>
      <xdr:colOff>57150</xdr:colOff>
      <xdr:row>32</xdr:row>
      <xdr:rowOff>114300</xdr:rowOff>
    </xdr:to>
    <xdr:sp>
      <xdr:nvSpPr>
        <xdr:cNvPr id="7" name="Text Box 7"/>
        <xdr:cNvSpPr txBox="1">
          <a:spLocks noChangeArrowheads="1"/>
        </xdr:cNvSpPr>
      </xdr:nvSpPr>
      <xdr:spPr>
        <a:xfrm>
          <a:off x="6248400" y="7439025"/>
          <a:ext cx="1543050" cy="180975"/>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2.</a:t>
          </a:r>
          <a:r>
            <a:rPr lang="en-US" cap="none" sz="1000" b="0" i="0" u="none" baseline="0">
              <a:solidFill>
                <a:srgbClr val="000000"/>
              </a:solidFill>
              <a:latin typeface="ＭＳ 明朝"/>
              <a:ea typeface="ＭＳ 明朝"/>
              <a:cs typeface="ＭＳ 明朝"/>
            </a:rPr>
            <a:t>室内暖房</a:t>
          </a:r>
          <a:r>
            <a:rPr lang="en-US" cap="none" sz="1000" b="0" i="0" u="none" baseline="0">
              <a:solidFill>
                <a:srgbClr val="000000"/>
              </a:solidFill>
              <a:latin typeface="ＭＳ 明朝"/>
              <a:ea typeface="ＭＳ 明朝"/>
              <a:cs typeface="ＭＳ 明朝"/>
            </a:rPr>
            <a:t>
</a:t>
          </a:r>
        </a:p>
      </xdr:txBody>
    </xdr:sp>
    <xdr:clientData/>
  </xdr:twoCellAnchor>
  <xdr:twoCellAnchor>
    <xdr:from>
      <xdr:col>30</xdr:col>
      <xdr:colOff>38100</xdr:colOff>
      <xdr:row>33</xdr:row>
      <xdr:rowOff>66675</xdr:rowOff>
    </xdr:from>
    <xdr:to>
      <xdr:col>38</xdr:col>
      <xdr:colOff>57150</xdr:colOff>
      <xdr:row>33</xdr:row>
      <xdr:rowOff>247650</xdr:rowOff>
    </xdr:to>
    <xdr:sp>
      <xdr:nvSpPr>
        <xdr:cNvPr id="8" name="Text Box 8"/>
        <xdr:cNvSpPr txBox="1">
          <a:spLocks noChangeArrowheads="1"/>
        </xdr:cNvSpPr>
      </xdr:nvSpPr>
      <xdr:spPr>
        <a:xfrm>
          <a:off x="6248400" y="7829550"/>
          <a:ext cx="1543050" cy="180975"/>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3.</a:t>
          </a:r>
          <a:r>
            <a:rPr lang="en-US" cap="none" sz="1000" b="0" i="0" u="none" baseline="0">
              <a:solidFill>
                <a:srgbClr val="000000"/>
              </a:solidFill>
              <a:latin typeface="ＭＳ 明朝"/>
              <a:ea typeface="ＭＳ 明朝"/>
              <a:cs typeface="ＭＳ 明朝"/>
            </a:rPr>
            <a:t>その他</a:t>
          </a:r>
        </a:p>
      </xdr:txBody>
    </xdr:sp>
    <xdr:clientData/>
  </xdr:twoCellAnchor>
  <xdr:twoCellAnchor>
    <xdr:from>
      <xdr:col>9</xdr:col>
      <xdr:colOff>104775</xdr:colOff>
      <xdr:row>40</xdr:row>
      <xdr:rowOff>133350</xdr:rowOff>
    </xdr:from>
    <xdr:to>
      <xdr:col>11</xdr:col>
      <xdr:colOff>66675</xdr:colOff>
      <xdr:row>41</xdr:row>
      <xdr:rowOff>76200</xdr:rowOff>
    </xdr:to>
    <xdr:sp>
      <xdr:nvSpPr>
        <xdr:cNvPr id="9" name="Text Box 9"/>
        <xdr:cNvSpPr txBox="1">
          <a:spLocks noChangeArrowheads="1"/>
        </xdr:cNvSpPr>
      </xdr:nvSpPr>
      <xdr:spPr>
        <a:xfrm>
          <a:off x="2314575" y="9515475"/>
          <a:ext cx="342900" cy="15240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a:t>
          </a:r>
        </a:p>
      </xdr:txBody>
    </xdr:sp>
    <xdr:clientData/>
  </xdr:twoCellAnchor>
  <xdr:twoCellAnchor>
    <xdr:from>
      <xdr:col>9</xdr:col>
      <xdr:colOff>104775</xdr:colOff>
      <xdr:row>39</xdr:row>
      <xdr:rowOff>123825</xdr:rowOff>
    </xdr:from>
    <xdr:to>
      <xdr:col>11</xdr:col>
      <xdr:colOff>66675</xdr:colOff>
      <xdr:row>40</xdr:row>
      <xdr:rowOff>66675</xdr:rowOff>
    </xdr:to>
    <xdr:sp>
      <xdr:nvSpPr>
        <xdr:cNvPr id="10" name="Text Box 10"/>
        <xdr:cNvSpPr txBox="1">
          <a:spLocks noChangeArrowheads="1"/>
        </xdr:cNvSpPr>
      </xdr:nvSpPr>
      <xdr:spPr>
        <a:xfrm>
          <a:off x="2314575" y="9296400"/>
          <a:ext cx="342900" cy="15240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有</a:t>
          </a:r>
        </a:p>
      </xdr:txBody>
    </xdr:sp>
    <xdr:clientData/>
  </xdr:twoCellAnchor>
  <xdr:twoCellAnchor>
    <xdr:from>
      <xdr:col>9</xdr:col>
      <xdr:colOff>114300</xdr:colOff>
      <xdr:row>41</xdr:row>
      <xdr:rowOff>161925</xdr:rowOff>
    </xdr:from>
    <xdr:to>
      <xdr:col>11</xdr:col>
      <xdr:colOff>76200</xdr:colOff>
      <xdr:row>42</xdr:row>
      <xdr:rowOff>104775</xdr:rowOff>
    </xdr:to>
    <xdr:sp>
      <xdr:nvSpPr>
        <xdr:cNvPr id="11" name="Text Box 11"/>
        <xdr:cNvSpPr txBox="1">
          <a:spLocks noChangeArrowheads="1"/>
        </xdr:cNvSpPr>
      </xdr:nvSpPr>
      <xdr:spPr>
        <a:xfrm>
          <a:off x="2324100" y="9753600"/>
          <a:ext cx="342900" cy="15240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無</a:t>
          </a:r>
        </a:p>
      </xdr:txBody>
    </xdr:sp>
    <xdr:clientData/>
  </xdr:twoCellAnchor>
  <xdr:twoCellAnchor>
    <xdr:from>
      <xdr:col>23</xdr:col>
      <xdr:colOff>152400</xdr:colOff>
      <xdr:row>41</xdr:row>
      <xdr:rowOff>28575</xdr:rowOff>
    </xdr:from>
    <xdr:to>
      <xdr:col>32</xdr:col>
      <xdr:colOff>142875</xdr:colOff>
      <xdr:row>42</xdr:row>
      <xdr:rowOff>28575</xdr:rowOff>
    </xdr:to>
    <xdr:sp>
      <xdr:nvSpPr>
        <xdr:cNvPr id="12" name="Text Box 12"/>
        <xdr:cNvSpPr txBox="1">
          <a:spLocks noChangeArrowheads="1"/>
        </xdr:cNvSpPr>
      </xdr:nvSpPr>
      <xdr:spPr>
        <a:xfrm>
          <a:off x="5029200" y="9620250"/>
          <a:ext cx="1704975" cy="20955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（測定器　　有</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無）</a:t>
          </a:r>
        </a:p>
      </xdr:txBody>
    </xdr:sp>
    <xdr:clientData/>
  </xdr:twoCellAnchor>
  <xdr:twoCellAnchor>
    <xdr:from>
      <xdr:col>37</xdr:col>
      <xdr:colOff>9525</xdr:colOff>
      <xdr:row>40</xdr:row>
      <xdr:rowOff>133350</xdr:rowOff>
    </xdr:from>
    <xdr:to>
      <xdr:col>38</xdr:col>
      <xdr:colOff>152400</xdr:colOff>
      <xdr:row>41</xdr:row>
      <xdr:rowOff>76200</xdr:rowOff>
    </xdr:to>
    <xdr:sp>
      <xdr:nvSpPr>
        <xdr:cNvPr id="13" name="Text Box 13"/>
        <xdr:cNvSpPr txBox="1">
          <a:spLocks noChangeArrowheads="1"/>
        </xdr:cNvSpPr>
      </xdr:nvSpPr>
      <xdr:spPr>
        <a:xfrm>
          <a:off x="7553325" y="9515475"/>
          <a:ext cx="333375" cy="15240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a:t>
          </a:r>
        </a:p>
      </xdr:txBody>
    </xdr:sp>
    <xdr:clientData/>
  </xdr:twoCellAnchor>
  <xdr:twoCellAnchor>
    <xdr:from>
      <xdr:col>37</xdr:col>
      <xdr:colOff>0</xdr:colOff>
      <xdr:row>39</xdr:row>
      <xdr:rowOff>133350</xdr:rowOff>
    </xdr:from>
    <xdr:to>
      <xdr:col>38</xdr:col>
      <xdr:colOff>142875</xdr:colOff>
      <xdr:row>40</xdr:row>
      <xdr:rowOff>76200</xdr:rowOff>
    </xdr:to>
    <xdr:sp>
      <xdr:nvSpPr>
        <xdr:cNvPr id="14" name="Text Box 14"/>
        <xdr:cNvSpPr txBox="1">
          <a:spLocks noChangeArrowheads="1"/>
        </xdr:cNvSpPr>
      </xdr:nvSpPr>
      <xdr:spPr>
        <a:xfrm>
          <a:off x="7543800" y="9305925"/>
          <a:ext cx="333375" cy="15240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有</a:t>
          </a:r>
        </a:p>
      </xdr:txBody>
    </xdr:sp>
    <xdr:clientData/>
  </xdr:twoCellAnchor>
  <xdr:twoCellAnchor>
    <xdr:from>
      <xdr:col>37</xdr:col>
      <xdr:colOff>0</xdr:colOff>
      <xdr:row>41</xdr:row>
      <xdr:rowOff>161925</xdr:rowOff>
    </xdr:from>
    <xdr:to>
      <xdr:col>38</xdr:col>
      <xdr:colOff>142875</xdr:colOff>
      <xdr:row>42</xdr:row>
      <xdr:rowOff>104775</xdr:rowOff>
    </xdr:to>
    <xdr:sp>
      <xdr:nvSpPr>
        <xdr:cNvPr id="15" name="Text Box 15"/>
        <xdr:cNvSpPr txBox="1">
          <a:spLocks noChangeArrowheads="1"/>
        </xdr:cNvSpPr>
      </xdr:nvSpPr>
      <xdr:spPr>
        <a:xfrm>
          <a:off x="7543800" y="9753600"/>
          <a:ext cx="333375" cy="15240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無</a:t>
          </a:r>
        </a:p>
      </xdr:txBody>
    </xdr:sp>
    <xdr:clientData/>
  </xdr:twoCellAnchor>
  <xdr:twoCellAnchor>
    <xdr:from>
      <xdr:col>9</xdr:col>
      <xdr:colOff>123825</xdr:colOff>
      <xdr:row>19</xdr:row>
      <xdr:rowOff>66675</xdr:rowOff>
    </xdr:from>
    <xdr:to>
      <xdr:col>16</xdr:col>
      <xdr:colOff>180975</xdr:colOff>
      <xdr:row>20</xdr:row>
      <xdr:rowOff>47625</xdr:rowOff>
    </xdr:to>
    <xdr:sp>
      <xdr:nvSpPr>
        <xdr:cNvPr id="16" name="Text Box 16"/>
        <xdr:cNvSpPr txBox="1">
          <a:spLocks noChangeArrowheads="1"/>
        </xdr:cNvSpPr>
      </xdr:nvSpPr>
      <xdr:spPr>
        <a:xfrm>
          <a:off x="2333625" y="4286250"/>
          <a:ext cx="1390650" cy="276225"/>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1.</a:t>
          </a:r>
          <a:r>
            <a:rPr lang="en-US" cap="none" sz="1000" b="0" i="0" u="none" baseline="0">
              <a:solidFill>
                <a:srgbClr val="000000"/>
              </a:solidFill>
              <a:latin typeface="ＭＳ 明朝"/>
              <a:ea typeface="ＭＳ 明朝"/>
              <a:cs typeface="ＭＳ 明朝"/>
            </a:rPr>
            <a:t>申請者と同じ</a:t>
          </a:r>
        </a:p>
      </xdr:txBody>
    </xdr:sp>
    <xdr:clientData/>
  </xdr:twoCellAnchor>
  <xdr:twoCellAnchor>
    <xdr:from>
      <xdr:col>16</xdr:col>
      <xdr:colOff>28575</xdr:colOff>
      <xdr:row>19</xdr:row>
      <xdr:rowOff>66675</xdr:rowOff>
    </xdr:from>
    <xdr:to>
      <xdr:col>23</xdr:col>
      <xdr:colOff>85725</xdr:colOff>
      <xdr:row>20</xdr:row>
      <xdr:rowOff>47625</xdr:rowOff>
    </xdr:to>
    <xdr:sp>
      <xdr:nvSpPr>
        <xdr:cNvPr id="17" name="Text Box 17"/>
        <xdr:cNvSpPr txBox="1">
          <a:spLocks noChangeArrowheads="1"/>
        </xdr:cNvSpPr>
      </xdr:nvSpPr>
      <xdr:spPr>
        <a:xfrm>
          <a:off x="3571875" y="4286250"/>
          <a:ext cx="1390650" cy="276225"/>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2.</a:t>
          </a:r>
          <a:r>
            <a:rPr lang="en-US" cap="none" sz="1000" b="0" i="0" u="none" baseline="0">
              <a:solidFill>
                <a:srgbClr val="000000"/>
              </a:solidFill>
              <a:latin typeface="ＭＳ 明朝"/>
              <a:ea typeface="ＭＳ 明朝"/>
              <a:cs typeface="ＭＳ 明朝"/>
            </a:rPr>
            <a:t>左記以外のとき</a:t>
          </a:r>
          <a:r>
            <a:rPr lang="en-US" cap="none" sz="1000" b="0" i="0" u="none" baseline="0">
              <a:solidFill>
                <a:srgbClr val="000000"/>
              </a:solidFill>
              <a:latin typeface="ＭＳ 明朝"/>
              <a:ea typeface="ＭＳ 明朝"/>
              <a:cs typeface="ＭＳ 明朝"/>
            </a:rPr>
            <a:t>〔</a:t>
          </a:r>
        </a:p>
      </xdr:txBody>
    </xdr:sp>
    <xdr:clientData/>
  </xdr:twoCellAnchor>
  <xdr:twoCellAnchor>
    <xdr:from>
      <xdr:col>10</xdr:col>
      <xdr:colOff>57150</xdr:colOff>
      <xdr:row>28</xdr:row>
      <xdr:rowOff>57150</xdr:rowOff>
    </xdr:from>
    <xdr:to>
      <xdr:col>36</xdr:col>
      <xdr:colOff>152400</xdr:colOff>
      <xdr:row>29</xdr:row>
      <xdr:rowOff>66675</xdr:rowOff>
    </xdr:to>
    <xdr:sp>
      <xdr:nvSpPr>
        <xdr:cNvPr id="18" name="Text Box 18"/>
        <xdr:cNvSpPr txBox="1">
          <a:spLocks noChangeArrowheads="1"/>
        </xdr:cNvSpPr>
      </xdr:nvSpPr>
      <xdr:spPr>
        <a:xfrm>
          <a:off x="2457450" y="6515100"/>
          <a:ext cx="5048250" cy="276225"/>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1.</a:t>
          </a:r>
          <a:r>
            <a:rPr lang="en-US" cap="none" sz="1000" b="0" i="0" u="none" baseline="0">
              <a:solidFill>
                <a:srgbClr val="000000"/>
              </a:solidFill>
              <a:latin typeface="ＭＳ 明朝"/>
              <a:ea typeface="ＭＳ 明朝"/>
              <a:cs typeface="ＭＳ 明朝"/>
            </a:rPr>
            <a:t>便槽式　　　</a:t>
          </a:r>
          <a:r>
            <a:rPr lang="en-US" cap="none" sz="1000" b="0" i="0" u="none" baseline="0">
              <a:solidFill>
                <a:srgbClr val="000000"/>
              </a:solidFill>
              <a:latin typeface="ＭＳ 明朝"/>
              <a:ea typeface="ＭＳ 明朝"/>
              <a:cs typeface="ＭＳ 明朝"/>
            </a:rPr>
            <a:t>2.</a:t>
          </a:r>
          <a:r>
            <a:rPr lang="en-US" cap="none" sz="1000" b="0" i="0" u="none" baseline="0">
              <a:solidFill>
                <a:srgbClr val="000000"/>
              </a:solidFill>
              <a:latin typeface="ＭＳ 明朝"/>
              <a:ea typeface="ＭＳ 明朝"/>
              <a:cs typeface="ＭＳ 明朝"/>
            </a:rPr>
            <a:t>浄化槽式（　　　　　　）　　</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3.</a:t>
          </a:r>
          <a:r>
            <a:rPr lang="en-US" cap="none" sz="1000" b="0" i="0" u="none" baseline="0">
              <a:solidFill>
                <a:srgbClr val="000000"/>
              </a:solidFill>
              <a:latin typeface="ＭＳ 明朝"/>
              <a:ea typeface="ＭＳ 明朝"/>
              <a:cs typeface="ＭＳ 明朝"/>
            </a:rPr>
            <a:t>便槽式水洗便所</a:t>
          </a:r>
        </a:p>
      </xdr:txBody>
    </xdr:sp>
    <xdr:clientData/>
  </xdr:twoCellAnchor>
  <xdr:twoCellAnchor>
    <xdr:from>
      <xdr:col>13</xdr:col>
      <xdr:colOff>9525</xdr:colOff>
      <xdr:row>39</xdr:row>
      <xdr:rowOff>28575</xdr:rowOff>
    </xdr:from>
    <xdr:to>
      <xdr:col>20</xdr:col>
      <xdr:colOff>28575</xdr:colOff>
      <xdr:row>40</xdr:row>
      <xdr:rowOff>95250</xdr:rowOff>
    </xdr:to>
    <xdr:sp>
      <xdr:nvSpPr>
        <xdr:cNvPr id="19" name="Text Box 19"/>
        <xdr:cNvSpPr txBox="1">
          <a:spLocks noChangeArrowheads="1"/>
        </xdr:cNvSpPr>
      </xdr:nvSpPr>
      <xdr:spPr>
        <a:xfrm>
          <a:off x="2981325" y="9201150"/>
          <a:ext cx="1352550" cy="276225"/>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1.</a:t>
          </a:r>
          <a:r>
            <a:rPr lang="en-US" cap="none" sz="1000" b="0" i="0" u="none" baseline="0">
              <a:solidFill>
                <a:srgbClr val="000000"/>
              </a:solidFill>
              <a:latin typeface="ＭＳ 明朝"/>
              <a:ea typeface="ＭＳ 明朝"/>
              <a:cs typeface="ＭＳ 明朝"/>
            </a:rPr>
            <a:t>融　資</a:t>
          </a:r>
        </a:p>
      </xdr:txBody>
    </xdr:sp>
    <xdr:clientData/>
  </xdr:twoCellAnchor>
  <xdr:twoCellAnchor>
    <xdr:from>
      <xdr:col>13</xdr:col>
      <xdr:colOff>0</xdr:colOff>
      <xdr:row>40</xdr:row>
      <xdr:rowOff>28575</xdr:rowOff>
    </xdr:from>
    <xdr:to>
      <xdr:col>20</xdr:col>
      <xdr:colOff>123825</xdr:colOff>
      <xdr:row>41</xdr:row>
      <xdr:rowOff>95250</xdr:rowOff>
    </xdr:to>
    <xdr:sp>
      <xdr:nvSpPr>
        <xdr:cNvPr id="20" name="Text Box 20"/>
        <xdr:cNvSpPr txBox="1">
          <a:spLocks noChangeArrowheads="1"/>
        </xdr:cNvSpPr>
      </xdr:nvSpPr>
      <xdr:spPr>
        <a:xfrm>
          <a:off x="2971800" y="9410700"/>
          <a:ext cx="1457325" cy="276225"/>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2.</a:t>
          </a:r>
          <a:r>
            <a:rPr lang="en-US" cap="none" sz="1000" b="0" i="0" u="none" baseline="0">
              <a:solidFill>
                <a:srgbClr val="000000"/>
              </a:solidFill>
              <a:latin typeface="ＭＳ 明朝"/>
              <a:ea typeface="ＭＳ 明朝"/>
              <a:cs typeface="ＭＳ 明朝"/>
            </a:rPr>
            <a:t>奨励金</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a:t>
          </a:r>
          <a:r>
            <a:rPr lang="en-US" cap="none" sz="1000" b="0" i="0" u="none" baseline="0">
              <a:solidFill>
                <a:srgbClr val="000000"/>
              </a:solidFill>
              <a:latin typeface="ＭＳ 明朝"/>
              <a:ea typeface="ＭＳ 明朝"/>
              <a:cs typeface="ＭＳ 明朝"/>
            </a:rPr>
            <a:t>）</a:t>
          </a:r>
        </a:p>
      </xdr:txBody>
    </xdr:sp>
    <xdr:clientData/>
  </xdr:twoCellAnchor>
  <xdr:twoCellAnchor>
    <xdr:from>
      <xdr:col>13</xdr:col>
      <xdr:colOff>0</xdr:colOff>
      <xdr:row>41</xdr:row>
      <xdr:rowOff>28575</xdr:rowOff>
    </xdr:from>
    <xdr:to>
      <xdr:col>20</xdr:col>
      <xdr:colOff>123825</xdr:colOff>
      <xdr:row>42</xdr:row>
      <xdr:rowOff>95250</xdr:rowOff>
    </xdr:to>
    <xdr:sp>
      <xdr:nvSpPr>
        <xdr:cNvPr id="21" name="Text Box 21"/>
        <xdr:cNvSpPr txBox="1">
          <a:spLocks noChangeArrowheads="1"/>
        </xdr:cNvSpPr>
      </xdr:nvSpPr>
      <xdr:spPr>
        <a:xfrm>
          <a:off x="2971800" y="9620250"/>
          <a:ext cx="1457325" cy="276225"/>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3.</a:t>
          </a:r>
          <a:r>
            <a:rPr lang="en-US" cap="none" sz="1000" b="0" i="0" u="none" baseline="0">
              <a:solidFill>
                <a:srgbClr val="000000"/>
              </a:solidFill>
              <a:latin typeface="ＭＳ 明朝"/>
              <a:ea typeface="ＭＳ 明朝"/>
              <a:cs typeface="ＭＳ 明朝"/>
            </a:rPr>
            <a:t>対象外</a:t>
          </a:r>
        </a:p>
      </xdr:txBody>
    </xdr:sp>
    <xdr:clientData/>
  </xdr:twoCellAnchor>
  <xdr:twoCellAnchor>
    <xdr:from>
      <xdr:col>23</xdr:col>
      <xdr:colOff>19050</xdr:colOff>
      <xdr:row>39</xdr:row>
      <xdr:rowOff>28575</xdr:rowOff>
    </xdr:from>
    <xdr:to>
      <xdr:col>30</xdr:col>
      <xdr:colOff>142875</xdr:colOff>
      <xdr:row>40</xdr:row>
      <xdr:rowOff>95250</xdr:rowOff>
    </xdr:to>
    <xdr:sp>
      <xdr:nvSpPr>
        <xdr:cNvPr id="22" name="Text Box 22"/>
        <xdr:cNvSpPr txBox="1">
          <a:spLocks noChangeArrowheads="1"/>
        </xdr:cNvSpPr>
      </xdr:nvSpPr>
      <xdr:spPr>
        <a:xfrm>
          <a:off x="4895850" y="9201150"/>
          <a:ext cx="1457325" cy="276225"/>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1.</a:t>
          </a:r>
          <a:r>
            <a:rPr lang="en-US" cap="none" sz="1000" b="0" i="0" u="none" baseline="0">
              <a:solidFill>
                <a:srgbClr val="000000"/>
              </a:solidFill>
              <a:latin typeface="ＭＳ 明朝"/>
              <a:ea typeface="ＭＳ 明朝"/>
              <a:cs typeface="ＭＳ 明朝"/>
            </a:rPr>
            <a:t>水道水</a:t>
          </a:r>
        </a:p>
      </xdr:txBody>
    </xdr:sp>
    <xdr:clientData/>
  </xdr:twoCellAnchor>
  <xdr:twoCellAnchor>
    <xdr:from>
      <xdr:col>23</xdr:col>
      <xdr:colOff>19050</xdr:colOff>
      <xdr:row>40</xdr:row>
      <xdr:rowOff>28575</xdr:rowOff>
    </xdr:from>
    <xdr:to>
      <xdr:col>30</xdr:col>
      <xdr:colOff>142875</xdr:colOff>
      <xdr:row>41</xdr:row>
      <xdr:rowOff>95250</xdr:rowOff>
    </xdr:to>
    <xdr:sp>
      <xdr:nvSpPr>
        <xdr:cNvPr id="23" name="Text Box 23"/>
        <xdr:cNvSpPr txBox="1">
          <a:spLocks noChangeArrowheads="1"/>
        </xdr:cNvSpPr>
      </xdr:nvSpPr>
      <xdr:spPr>
        <a:xfrm>
          <a:off x="4895850" y="9410700"/>
          <a:ext cx="1457325" cy="276225"/>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2.</a:t>
          </a:r>
          <a:r>
            <a:rPr lang="en-US" cap="none" sz="1000" b="0" i="0" u="none" baseline="0">
              <a:solidFill>
                <a:srgbClr val="000000"/>
              </a:solidFill>
              <a:latin typeface="ＭＳ 明朝"/>
              <a:ea typeface="ＭＳ 明朝"/>
              <a:cs typeface="ＭＳ 明朝"/>
            </a:rPr>
            <a:t>地下水</a:t>
          </a:r>
        </a:p>
      </xdr:txBody>
    </xdr:sp>
    <xdr:clientData/>
  </xdr:twoCellAnchor>
  <xdr:twoCellAnchor>
    <xdr:from>
      <xdr:col>23</xdr:col>
      <xdr:colOff>28575</xdr:colOff>
      <xdr:row>42</xdr:row>
      <xdr:rowOff>66675</xdr:rowOff>
    </xdr:from>
    <xdr:to>
      <xdr:col>30</xdr:col>
      <xdr:colOff>152400</xdr:colOff>
      <xdr:row>43</xdr:row>
      <xdr:rowOff>57150</xdr:rowOff>
    </xdr:to>
    <xdr:sp>
      <xdr:nvSpPr>
        <xdr:cNvPr id="24" name="Text Box 24"/>
        <xdr:cNvSpPr txBox="1">
          <a:spLocks noChangeArrowheads="1"/>
        </xdr:cNvSpPr>
      </xdr:nvSpPr>
      <xdr:spPr>
        <a:xfrm>
          <a:off x="4905375" y="9867900"/>
          <a:ext cx="1457325" cy="276225"/>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3.</a:t>
          </a:r>
          <a:r>
            <a:rPr lang="en-US" cap="none" sz="1000" b="0" i="0" u="none" baseline="0">
              <a:solidFill>
                <a:srgbClr val="000000"/>
              </a:solidFill>
              <a:latin typeface="ＭＳ 明朝"/>
              <a:ea typeface="ＭＳ 明朝"/>
              <a:cs typeface="ＭＳ 明朝"/>
            </a:rPr>
            <a:t>併　用</a:t>
          </a:r>
        </a:p>
      </xdr:txBody>
    </xdr:sp>
    <xdr:clientData/>
  </xdr:twoCellAnchor>
  <xdr:twoCellAnchor>
    <xdr:from>
      <xdr:col>10</xdr:col>
      <xdr:colOff>28575</xdr:colOff>
      <xdr:row>24</xdr:row>
      <xdr:rowOff>28575</xdr:rowOff>
    </xdr:from>
    <xdr:to>
      <xdr:col>14</xdr:col>
      <xdr:colOff>47625</xdr:colOff>
      <xdr:row>25</xdr:row>
      <xdr:rowOff>28575</xdr:rowOff>
    </xdr:to>
    <xdr:sp>
      <xdr:nvSpPr>
        <xdr:cNvPr id="25" name="Text Box 25"/>
        <xdr:cNvSpPr txBox="1">
          <a:spLocks noChangeArrowheads="1"/>
        </xdr:cNvSpPr>
      </xdr:nvSpPr>
      <xdr:spPr>
        <a:xfrm>
          <a:off x="2428875" y="5724525"/>
          <a:ext cx="781050" cy="19050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1.</a:t>
          </a:r>
          <a:r>
            <a:rPr lang="en-US" cap="none" sz="1000" b="0" i="0" u="none" baseline="0">
              <a:solidFill>
                <a:srgbClr val="000000"/>
              </a:solidFill>
              <a:latin typeface="ＭＳ 明朝"/>
              <a:ea typeface="ＭＳ 明朝"/>
              <a:cs typeface="ＭＳ 明朝"/>
            </a:rPr>
            <a:t>自己所有</a:t>
          </a:r>
        </a:p>
      </xdr:txBody>
    </xdr:sp>
    <xdr:clientData/>
  </xdr:twoCellAnchor>
  <xdr:twoCellAnchor>
    <xdr:from>
      <xdr:col>10</xdr:col>
      <xdr:colOff>28575</xdr:colOff>
      <xdr:row>25</xdr:row>
      <xdr:rowOff>9525</xdr:rowOff>
    </xdr:from>
    <xdr:to>
      <xdr:col>14</xdr:col>
      <xdr:colOff>47625</xdr:colOff>
      <xdr:row>26</xdr:row>
      <xdr:rowOff>9525</xdr:rowOff>
    </xdr:to>
    <xdr:sp>
      <xdr:nvSpPr>
        <xdr:cNvPr id="26" name="Text Box 26"/>
        <xdr:cNvSpPr txBox="1">
          <a:spLocks noChangeArrowheads="1"/>
        </xdr:cNvSpPr>
      </xdr:nvSpPr>
      <xdr:spPr>
        <a:xfrm>
          <a:off x="2428875" y="5895975"/>
          <a:ext cx="781050" cy="19050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2.</a:t>
          </a:r>
          <a:r>
            <a:rPr lang="en-US" cap="none" sz="1000" b="0" i="0" u="none" baseline="0">
              <a:solidFill>
                <a:srgbClr val="000000"/>
              </a:solidFill>
              <a:latin typeface="ＭＳ 明朝"/>
              <a:ea typeface="ＭＳ 明朝"/>
              <a:cs typeface="ＭＳ 明朝"/>
            </a:rPr>
            <a:t>借　　家</a:t>
          </a:r>
        </a:p>
      </xdr:txBody>
    </xdr:sp>
    <xdr:clientData/>
  </xdr:twoCellAnchor>
  <xdr:twoCellAnchor>
    <xdr:from>
      <xdr:col>10</xdr:col>
      <xdr:colOff>28575</xdr:colOff>
      <xdr:row>26</xdr:row>
      <xdr:rowOff>9525</xdr:rowOff>
    </xdr:from>
    <xdr:to>
      <xdr:col>14</xdr:col>
      <xdr:colOff>47625</xdr:colOff>
      <xdr:row>27</xdr:row>
      <xdr:rowOff>9525</xdr:rowOff>
    </xdr:to>
    <xdr:sp>
      <xdr:nvSpPr>
        <xdr:cNvPr id="27" name="Text Box 27"/>
        <xdr:cNvSpPr txBox="1">
          <a:spLocks noChangeArrowheads="1"/>
        </xdr:cNvSpPr>
      </xdr:nvSpPr>
      <xdr:spPr>
        <a:xfrm>
          <a:off x="2428875" y="6086475"/>
          <a:ext cx="781050" cy="19050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3.</a:t>
          </a:r>
          <a:r>
            <a:rPr lang="en-US" cap="none" sz="1000" b="0" i="0" u="none" baseline="0">
              <a:solidFill>
                <a:srgbClr val="000000"/>
              </a:solidFill>
              <a:latin typeface="ＭＳ 明朝"/>
              <a:ea typeface="ＭＳ 明朝"/>
              <a:cs typeface="ＭＳ 明朝"/>
            </a:rPr>
            <a:t>その他</a:t>
          </a:r>
        </a:p>
      </xdr:txBody>
    </xdr:sp>
    <xdr:clientData/>
  </xdr:twoCellAnchor>
  <xdr:twoCellAnchor>
    <xdr:from>
      <xdr:col>15</xdr:col>
      <xdr:colOff>57150</xdr:colOff>
      <xdr:row>24</xdr:row>
      <xdr:rowOff>28575</xdr:rowOff>
    </xdr:from>
    <xdr:to>
      <xdr:col>19</xdr:col>
      <xdr:colOff>76200</xdr:colOff>
      <xdr:row>25</xdr:row>
      <xdr:rowOff>28575</xdr:rowOff>
    </xdr:to>
    <xdr:sp>
      <xdr:nvSpPr>
        <xdr:cNvPr id="28" name="Text Box 28"/>
        <xdr:cNvSpPr txBox="1">
          <a:spLocks noChangeArrowheads="1"/>
        </xdr:cNvSpPr>
      </xdr:nvSpPr>
      <xdr:spPr>
        <a:xfrm>
          <a:off x="3409950" y="5724525"/>
          <a:ext cx="781050" cy="19050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1.</a:t>
          </a:r>
          <a:r>
            <a:rPr lang="en-US" cap="none" sz="1000" b="0" i="0" u="none" baseline="0">
              <a:solidFill>
                <a:srgbClr val="000000"/>
              </a:solidFill>
              <a:latin typeface="ＭＳ 明朝"/>
              <a:ea typeface="ＭＳ 明朝"/>
              <a:cs typeface="ＭＳ 明朝"/>
            </a:rPr>
            <a:t>専用住宅</a:t>
          </a:r>
        </a:p>
      </xdr:txBody>
    </xdr:sp>
    <xdr:clientData/>
  </xdr:twoCellAnchor>
  <xdr:twoCellAnchor>
    <xdr:from>
      <xdr:col>11</xdr:col>
      <xdr:colOff>95250</xdr:colOff>
      <xdr:row>39</xdr:row>
      <xdr:rowOff>28575</xdr:rowOff>
    </xdr:from>
    <xdr:to>
      <xdr:col>12</xdr:col>
      <xdr:colOff>133350</xdr:colOff>
      <xdr:row>40</xdr:row>
      <xdr:rowOff>28575</xdr:rowOff>
    </xdr:to>
    <xdr:sp>
      <xdr:nvSpPr>
        <xdr:cNvPr id="29" name="Text Box 29"/>
        <xdr:cNvSpPr txBox="1">
          <a:spLocks noChangeArrowheads="1"/>
        </xdr:cNvSpPr>
      </xdr:nvSpPr>
      <xdr:spPr>
        <a:xfrm>
          <a:off x="2686050" y="9201150"/>
          <a:ext cx="228600" cy="20955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11</a:t>
          </a:r>
        </a:p>
      </xdr:txBody>
    </xdr:sp>
    <xdr:clientData/>
  </xdr:twoCellAnchor>
  <xdr:twoCellAnchor>
    <xdr:from>
      <xdr:col>20</xdr:col>
      <xdr:colOff>95250</xdr:colOff>
      <xdr:row>39</xdr:row>
      <xdr:rowOff>28575</xdr:rowOff>
    </xdr:from>
    <xdr:to>
      <xdr:col>21</xdr:col>
      <xdr:colOff>133350</xdr:colOff>
      <xdr:row>40</xdr:row>
      <xdr:rowOff>28575</xdr:rowOff>
    </xdr:to>
    <xdr:sp>
      <xdr:nvSpPr>
        <xdr:cNvPr id="30" name="Text Box 30"/>
        <xdr:cNvSpPr txBox="1">
          <a:spLocks noChangeArrowheads="1"/>
        </xdr:cNvSpPr>
      </xdr:nvSpPr>
      <xdr:spPr>
        <a:xfrm>
          <a:off x="4400550" y="9201150"/>
          <a:ext cx="228600" cy="20955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12</a:t>
          </a:r>
        </a:p>
      </xdr:txBody>
    </xdr:sp>
    <xdr:clientData/>
  </xdr:twoCellAnchor>
  <xdr:twoCellAnchor>
    <xdr:from>
      <xdr:col>34</xdr:col>
      <xdr:colOff>85725</xdr:colOff>
      <xdr:row>39</xdr:row>
      <xdr:rowOff>28575</xdr:rowOff>
    </xdr:from>
    <xdr:to>
      <xdr:col>35</xdr:col>
      <xdr:colOff>123825</xdr:colOff>
      <xdr:row>40</xdr:row>
      <xdr:rowOff>28575</xdr:rowOff>
    </xdr:to>
    <xdr:sp>
      <xdr:nvSpPr>
        <xdr:cNvPr id="31" name="Text Box 31"/>
        <xdr:cNvSpPr txBox="1">
          <a:spLocks noChangeArrowheads="1"/>
        </xdr:cNvSpPr>
      </xdr:nvSpPr>
      <xdr:spPr>
        <a:xfrm>
          <a:off x="7058025" y="9201150"/>
          <a:ext cx="228600" cy="20955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13</a:t>
          </a:r>
        </a:p>
      </xdr:txBody>
    </xdr:sp>
    <xdr:clientData/>
  </xdr:twoCellAnchor>
  <xdr:twoCellAnchor>
    <xdr:from>
      <xdr:col>34</xdr:col>
      <xdr:colOff>47625</xdr:colOff>
      <xdr:row>24</xdr:row>
      <xdr:rowOff>38100</xdr:rowOff>
    </xdr:from>
    <xdr:to>
      <xdr:col>38</xdr:col>
      <xdr:colOff>66675</xdr:colOff>
      <xdr:row>25</xdr:row>
      <xdr:rowOff>38100</xdr:rowOff>
    </xdr:to>
    <xdr:sp>
      <xdr:nvSpPr>
        <xdr:cNvPr id="32" name="Text Box 32"/>
        <xdr:cNvSpPr txBox="1">
          <a:spLocks noChangeArrowheads="1"/>
        </xdr:cNvSpPr>
      </xdr:nvSpPr>
      <xdr:spPr>
        <a:xfrm>
          <a:off x="7019925" y="5734050"/>
          <a:ext cx="781050" cy="19050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1.</a:t>
          </a:r>
          <a:r>
            <a:rPr lang="en-US" cap="none" sz="1000" b="0" i="0" u="none" baseline="0">
              <a:solidFill>
                <a:srgbClr val="000000"/>
              </a:solidFill>
              <a:latin typeface="ＭＳ 明朝"/>
              <a:ea typeface="ＭＳ 明朝"/>
              <a:cs typeface="ＭＳ 明朝"/>
            </a:rPr>
            <a:t>既存家屋</a:t>
          </a:r>
        </a:p>
      </xdr:txBody>
    </xdr:sp>
    <xdr:clientData/>
  </xdr:twoCellAnchor>
  <xdr:twoCellAnchor>
    <xdr:from>
      <xdr:col>34</xdr:col>
      <xdr:colOff>47625</xdr:colOff>
      <xdr:row>25</xdr:row>
      <xdr:rowOff>19050</xdr:rowOff>
    </xdr:from>
    <xdr:to>
      <xdr:col>38</xdr:col>
      <xdr:colOff>66675</xdr:colOff>
      <xdr:row>26</xdr:row>
      <xdr:rowOff>19050</xdr:rowOff>
    </xdr:to>
    <xdr:sp>
      <xdr:nvSpPr>
        <xdr:cNvPr id="33" name="Text Box 33"/>
        <xdr:cNvSpPr txBox="1">
          <a:spLocks noChangeArrowheads="1"/>
        </xdr:cNvSpPr>
      </xdr:nvSpPr>
      <xdr:spPr>
        <a:xfrm>
          <a:off x="7019925" y="5905500"/>
          <a:ext cx="781050" cy="19050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2.</a:t>
          </a:r>
          <a:r>
            <a:rPr lang="en-US" cap="none" sz="1000" b="0" i="0" u="none" baseline="0">
              <a:solidFill>
                <a:srgbClr val="000000"/>
              </a:solidFill>
              <a:latin typeface="ＭＳ 明朝"/>
              <a:ea typeface="ＭＳ 明朝"/>
              <a:cs typeface="ＭＳ 明朝"/>
            </a:rPr>
            <a:t>新築家屋</a:t>
          </a:r>
        </a:p>
      </xdr:txBody>
    </xdr:sp>
    <xdr:clientData/>
  </xdr:twoCellAnchor>
  <xdr:twoCellAnchor>
    <xdr:from>
      <xdr:col>34</xdr:col>
      <xdr:colOff>57150</xdr:colOff>
      <xdr:row>26</xdr:row>
      <xdr:rowOff>19050</xdr:rowOff>
    </xdr:from>
    <xdr:to>
      <xdr:col>38</xdr:col>
      <xdr:colOff>180975</xdr:colOff>
      <xdr:row>27</xdr:row>
      <xdr:rowOff>171450</xdr:rowOff>
    </xdr:to>
    <xdr:sp>
      <xdr:nvSpPr>
        <xdr:cNvPr id="34" name="Text Box 34"/>
        <xdr:cNvSpPr txBox="1">
          <a:spLocks noChangeArrowheads="1"/>
        </xdr:cNvSpPr>
      </xdr:nvSpPr>
      <xdr:spPr>
        <a:xfrm>
          <a:off x="7029450" y="6096000"/>
          <a:ext cx="885825" cy="34290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3.</a:t>
          </a:r>
          <a:r>
            <a:rPr lang="en-US" cap="none" sz="1000" b="0" i="0" u="none" baseline="0">
              <a:solidFill>
                <a:srgbClr val="000000"/>
              </a:solidFill>
              <a:latin typeface="ＭＳ 明朝"/>
              <a:ea typeface="ＭＳ 明朝"/>
              <a:cs typeface="ＭＳ 明朝"/>
            </a:rPr>
            <a:t>増改築家　　　　屋</a:t>
          </a:r>
        </a:p>
      </xdr:txBody>
    </xdr:sp>
    <xdr:clientData/>
  </xdr:twoCellAnchor>
  <xdr:twoCellAnchor>
    <xdr:from>
      <xdr:col>10</xdr:col>
      <xdr:colOff>28575</xdr:colOff>
      <xdr:row>26</xdr:row>
      <xdr:rowOff>9525</xdr:rowOff>
    </xdr:from>
    <xdr:to>
      <xdr:col>14</xdr:col>
      <xdr:colOff>47625</xdr:colOff>
      <xdr:row>27</xdr:row>
      <xdr:rowOff>9525</xdr:rowOff>
    </xdr:to>
    <xdr:sp>
      <xdr:nvSpPr>
        <xdr:cNvPr id="35" name="Text Box 35"/>
        <xdr:cNvSpPr txBox="1">
          <a:spLocks noChangeArrowheads="1"/>
        </xdr:cNvSpPr>
      </xdr:nvSpPr>
      <xdr:spPr>
        <a:xfrm>
          <a:off x="2428875" y="6086475"/>
          <a:ext cx="781050" cy="19050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3.</a:t>
          </a:r>
          <a:r>
            <a:rPr lang="en-US" cap="none" sz="1000" b="0" i="0" u="none" baseline="0">
              <a:solidFill>
                <a:srgbClr val="000000"/>
              </a:solidFill>
              <a:latin typeface="ＭＳ 明朝"/>
              <a:ea typeface="ＭＳ 明朝"/>
              <a:cs typeface="ＭＳ 明朝"/>
            </a:rPr>
            <a:t>その他</a:t>
          </a:r>
        </a:p>
      </xdr:txBody>
    </xdr:sp>
    <xdr:clientData/>
  </xdr:twoCellAnchor>
  <xdr:twoCellAnchor>
    <xdr:from>
      <xdr:col>23</xdr:col>
      <xdr:colOff>28575</xdr:colOff>
      <xdr:row>42</xdr:row>
      <xdr:rowOff>66675</xdr:rowOff>
    </xdr:from>
    <xdr:to>
      <xdr:col>30</xdr:col>
      <xdr:colOff>152400</xdr:colOff>
      <xdr:row>43</xdr:row>
      <xdr:rowOff>57150</xdr:rowOff>
    </xdr:to>
    <xdr:sp>
      <xdr:nvSpPr>
        <xdr:cNvPr id="36" name="Text Box 36"/>
        <xdr:cNvSpPr txBox="1">
          <a:spLocks noChangeArrowheads="1"/>
        </xdr:cNvSpPr>
      </xdr:nvSpPr>
      <xdr:spPr>
        <a:xfrm>
          <a:off x="4905375" y="9867900"/>
          <a:ext cx="1457325" cy="276225"/>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3.</a:t>
          </a:r>
          <a:r>
            <a:rPr lang="en-US" cap="none" sz="1000" b="0" i="0" u="none" baseline="0">
              <a:solidFill>
                <a:srgbClr val="000000"/>
              </a:solidFill>
              <a:latin typeface="ＭＳ 明朝"/>
              <a:ea typeface="ＭＳ 明朝"/>
              <a:cs typeface="ＭＳ 明朝"/>
            </a:rPr>
            <a:t>併　用</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95250</xdr:colOff>
      <xdr:row>11</xdr:row>
      <xdr:rowOff>47625</xdr:rowOff>
    </xdr:from>
    <xdr:to>
      <xdr:col>34</xdr:col>
      <xdr:colOff>180975</xdr:colOff>
      <xdr:row>23</xdr:row>
      <xdr:rowOff>47625</xdr:rowOff>
    </xdr:to>
    <xdr:sp textlink="$A$1">
      <xdr:nvSpPr>
        <xdr:cNvPr id="1" name="Text Box 1"/>
        <xdr:cNvSpPr txBox="1">
          <a:spLocks noChangeArrowheads="1"/>
        </xdr:cNvSpPr>
      </xdr:nvSpPr>
      <xdr:spPr>
        <a:xfrm>
          <a:off x="781050" y="1866900"/>
          <a:ext cx="6372225" cy="1905000"/>
        </a:xfrm>
        <a:prstGeom prst="rect">
          <a:avLst/>
        </a:prstGeom>
        <a:noFill/>
        <a:ln w="9525" cmpd="sng">
          <a:noFill/>
        </a:ln>
      </xdr:spPr>
      <xdr:txBody>
        <a:bodyPr vertOverflow="clip" wrap="square" lIns="164592" tIns="96012" rIns="164592" bIns="0"/>
        <a:p>
          <a:pPr algn="ctr">
            <a:defRPr/>
          </a:pPr>
          <a:fld id="{e58a244e-71df-42e2-9aec-35832d68d8d4}" type="TxLink">
            <a:rPr lang="en-US" cap="none" sz="10000" b="0" i="0" u="none" baseline="0">
              <a:solidFill>
                <a:srgbClr val="FF0000"/>
              </a:solidFill>
              <a:latin typeface="ＭＳ Ｐゴシック"/>
              <a:ea typeface="ＭＳ Ｐゴシック"/>
              <a:cs typeface="ＭＳ Ｐゴシック"/>
            </a:rPr>
            <a:t>　</a:t>
          </a:fld>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drawing" Target="../drawings/drawing6.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8">
    <tabColor indexed="14"/>
  </sheetPr>
  <dimension ref="D1:T32"/>
  <sheetViews>
    <sheetView showGridLines="0" tabSelected="1" zoomScale="80" zoomScaleNormal="80" zoomScaleSheetLayoutView="75" zoomScalePageLayoutView="0" workbookViewId="0" topLeftCell="C1">
      <pane xSplit="17" ySplit="32" topLeftCell="V33" activePane="bottomRight" state="frozen"/>
      <selection pane="topLeft" activeCell="C1" sqref="C1"/>
      <selection pane="topRight" activeCell="E1" sqref="E1"/>
      <selection pane="bottomLeft" activeCell="C3" sqref="C3"/>
      <selection pane="bottomRight" activeCell="E3" sqref="E3:J3"/>
    </sheetView>
  </sheetViews>
  <sheetFormatPr defaultColWidth="9.00390625" defaultRowHeight="13.5"/>
  <cols>
    <col min="1" max="3" width="9.00390625" style="108" customWidth="1"/>
    <col min="4" max="4" width="12.25390625" style="108" customWidth="1"/>
    <col min="5" max="16384" width="9.00390625" style="108" customWidth="1"/>
  </cols>
  <sheetData>
    <row r="1" ht="28.5">
      <c r="D1" s="107"/>
    </row>
    <row r="2" spans="12:20" ht="9.75" customHeight="1" thickBot="1">
      <c r="L2" s="109"/>
      <c r="M2" s="411"/>
      <c r="N2" s="411"/>
      <c r="O2" s="411"/>
      <c r="P2" s="411"/>
      <c r="Q2" s="411"/>
      <c r="R2" s="411"/>
      <c r="S2" s="411"/>
      <c r="T2" s="411"/>
    </row>
    <row r="3" spans="4:20" ht="16.5" customHeight="1" thickBot="1" thickTop="1">
      <c r="D3" s="112" t="s">
        <v>366</v>
      </c>
      <c r="E3" s="412"/>
      <c r="F3" s="413"/>
      <c r="G3" s="413"/>
      <c r="H3" s="413"/>
      <c r="I3" s="413"/>
      <c r="J3" s="414"/>
      <c r="K3" s="140" t="s">
        <v>386</v>
      </c>
      <c r="L3" s="109"/>
      <c r="M3" s="110"/>
      <c r="N3" s="110"/>
      <c r="O3" s="110"/>
      <c r="P3" s="110"/>
      <c r="Q3" s="110"/>
      <c r="R3" s="110"/>
      <c r="S3" s="110"/>
      <c r="T3" s="110"/>
    </row>
    <row r="4" spans="4:20" ht="16.5" customHeight="1" thickBot="1" thickTop="1">
      <c r="D4" s="112" t="s">
        <v>378</v>
      </c>
      <c r="E4" s="412"/>
      <c r="F4" s="413"/>
      <c r="G4" s="413"/>
      <c r="H4" s="413"/>
      <c r="I4" s="413"/>
      <c r="J4" s="414"/>
      <c r="K4" s="141" t="s">
        <v>537</v>
      </c>
      <c r="L4" s="109"/>
      <c r="M4" s="110"/>
      <c r="N4" s="110"/>
      <c r="O4" s="110"/>
      <c r="P4" s="110"/>
      <c r="Q4" s="110"/>
      <c r="R4" s="110"/>
      <c r="S4" s="110"/>
      <c r="T4" s="110"/>
    </row>
    <row r="5" spans="4:14" ht="16.5" customHeight="1" thickBot="1" thickTop="1">
      <c r="D5" s="112" t="s">
        <v>367</v>
      </c>
      <c r="E5" s="412"/>
      <c r="F5" s="413"/>
      <c r="G5" s="413"/>
      <c r="H5" s="413"/>
      <c r="I5" s="413"/>
      <c r="J5" s="414"/>
      <c r="K5" s="140"/>
      <c r="N5" s="410" t="s">
        <v>546</v>
      </c>
    </row>
    <row r="6" ht="14.25" thickTop="1">
      <c r="O6" s="138" t="s">
        <v>383</v>
      </c>
    </row>
    <row r="7" ht="13.5">
      <c r="O7" s="138" t="s">
        <v>384</v>
      </c>
    </row>
    <row r="8" ht="13.5"/>
    <row r="9" ht="13.5"/>
    <row r="10" ht="13.5"/>
    <row r="11" ht="13.5"/>
    <row r="12" ht="13.5"/>
    <row r="13" ht="13.5">
      <c r="O13" s="139" t="s">
        <v>385</v>
      </c>
    </row>
    <row r="14" ht="13.5">
      <c r="O14" s="139" t="s">
        <v>381</v>
      </c>
    </row>
    <row r="15" ht="13.5"/>
    <row r="16" ht="13.5"/>
    <row r="17" ht="13.5"/>
    <row r="18" ht="13.5"/>
    <row r="19" ht="13.5"/>
    <row r="20" ht="13.5">
      <c r="O20" s="137" t="s">
        <v>382</v>
      </c>
    </row>
    <row r="21" ht="13.5"/>
    <row r="22" ht="13.5"/>
    <row r="23" ht="13.5"/>
    <row r="24" ht="13.5"/>
    <row r="25" ht="13.5"/>
    <row r="26" ht="13.5"/>
    <row r="27" ht="14.25" thickBot="1"/>
    <row r="28" spans="4:17" ht="19.5" thickTop="1">
      <c r="D28" s="111" t="s">
        <v>361</v>
      </c>
      <c r="K28" s="415" t="s">
        <v>387</v>
      </c>
      <c r="L28" s="416"/>
      <c r="M28" s="416"/>
      <c r="N28" s="416"/>
      <c r="O28" s="416"/>
      <c r="P28" s="416"/>
      <c r="Q28" s="417"/>
    </row>
    <row r="29" spans="4:17" ht="19.5" thickBot="1">
      <c r="D29" s="111" t="s">
        <v>448</v>
      </c>
      <c r="K29" s="418" t="s">
        <v>388</v>
      </c>
      <c r="L29" s="419"/>
      <c r="M29" s="419"/>
      <c r="N29" s="419"/>
      <c r="O29" s="419"/>
      <c r="P29" s="419"/>
      <c r="Q29" s="420"/>
    </row>
    <row r="30" ht="14.25" thickTop="1"/>
    <row r="31" ht="18.75">
      <c r="D31" s="243" t="s">
        <v>449</v>
      </c>
    </row>
    <row r="32" ht="18.75">
      <c r="E32" s="243" t="s">
        <v>450</v>
      </c>
    </row>
  </sheetData>
  <sheetProtection sheet="1" objects="1" scenarios="1" selectLockedCells="1"/>
  <mergeCells count="6">
    <mergeCell ref="M2:T2"/>
    <mergeCell ref="E3:J3"/>
    <mergeCell ref="K28:Q28"/>
    <mergeCell ref="K29:Q29"/>
    <mergeCell ref="E4:J4"/>
    <mergeCell ref="E5:J5"/>
  </mergeCells>
  <printOptions/>
  <pageMargins left="0.75" right="0.75" top="1" bottom="1" header="0.512" footer="0.512"/>
  <pageSetup horizontalDpi="600" verticalDpi="600" orientation="portrait" paperSize="9" scale="37" r:id="rId2"/>
  <drawing r:id="rId1"/>
</worksheet>
</file>

<file path=xl/worksheets/sheet10.xml><?xml version="1.0" encoding="utf-8"?>
<worksheet xmlns="http://schemas.openxmlformats.org/spreadsheetml/2006/main" xmlns:r="http://schemas.openxmlformats.org/officeDocument/2006/relationships">
  <sheetPr codeName="Sheet5"/>
  <dimension ref="A1:BL69"/>
  <sheetViews>
    <sheetView view="pageBreakPreview" zoomScaleSheetLayoutView="100" zoomScalePageLayoutView="0" workbookViewId="0" topLeftCell="A1">
      <selection activeCell="Z56" sqref="Z56"/>
    </sheetView>
  </sheetViews>
  <sheetFormatPr defaultColWidth="2.625" defaultRowHeight="13.5"/>
  <cols>
    <col min="1" max="1" width="9.00390625" style="82" customWidth="1"/>
    <col min="2" max="16384" width="2.625" style="82" customWidth="1"/>
  </cols>
  <sheetData>
    <row r="1" spans="1:2" ht="12.75" customHeight="1">
      <c r="A1" s="82">
        <f>'入力表'!C43</f>
        <v>0</v>
      </c>
      <c r="B1" s="1" t="s">
        <v>380</v>
      </c>
    </row>
    <row r="2" spans="2:35" ht="12.75" customHeight="1">
      <c r="B2" s="694">
        <f>IF(A1=1,"水洗便所改造等資金助成（融資あっせん）申請書",IF(A1=2,"水洗便所改造等資金助成（奨励金）申請書",""))</f>
      </c>
      <c r="C2" s="694"/>
      <c r="D2" s="694"/>
      <c r="E2" s="694"/>
      <c r="F2" s="694"/>
      <c r="G2" s="694"/>
      <c r="H2" s="694"/>
      <c r="I2" s="694"/>
      <c r="J2" s="694"/>
      <c r="K2" s="694"/>
      <c r="L2" s="694"/>
      <c r="M2" s="694"/>
      <c r="N2" s="694"/>
      <c r="O2" s="694"/>
      <c r="P2" s="694"/>
      <c r="Q2" s="694"/>
      <c r="R2" s="694"/>
      <c r="S2" s="694"/>
      <c r="T2" s="694"/>
      <c r="U2" s="694"/>
      <c r="V2" s="694"/>
      <c r="W2" s="694"/>
      <c r="X2" s="694"/>
      <c r="Y2" s="694"/>
      <c r="Z2" s="694"/>
      <c r="AA2" s="694"/>
      <c r="AB2" s="694"/>
      <c r="AC2" s="694"/>
      <c r="AD2" s="694"/>
      <c r="AE2" s="694"/>
      <c r="AF2" s="694"/>
      <c r="AG2" s="694"/>
      <c r="AH2" s="694"/>
      <c r="AI2" s="694"/>
    </row>
    <row r="3" ht="12.75" customHeight="1"/>
    <row r="4" spans="25:35" ht="12.75" customHeight="1">
      <c r="Y4" s="84" t="s">
        <v>547</v>
      </c>
      <c r="Z4" s="83"/>
      <c r="AA4" s="694" t="str">
        <f>WIDECHAR('入力表'!D6)</f>
        <v>０</v>
      </c>
      <c r="AB4" s="694"/>
      <c r="AC4" s="84" t="s">
        <v>68</v>
      </c>
      <c r="AD4" s="694" t="str">
        <f>WIDECHAR('入力表'!F6)</f>
        <v>０</v>
      </c>
      <c r="AE4" s="694"/>
      <c r="AF4" s="84" t="s">
        <v>69</v>
      </c>
      <c r="AG4" s="694" t="str">
        <f>WIDECHAR('入力表'!H6)</f>
        <v>０</v>
      </c>
      <c r="AH4" s="694"/>
      <c r="AI4" s="84" t="s">
        <v>70</v>
      </c>
    </row>
    <row r="5" spans="2:59" ht="12.75" customHeight="1">
      <c r="B5" s="82" t="s">
        <v>544</v>
      </c>
      <c r="BG5" s="82" t="s">
        <v>334</v>
      </c>
    </row>
    <row r="6" ht="12.75" customHeight="1">
      <c r="BG6" s="82" t="s">
        <v>332</v>
      </c>
    </row>
    <row r="7" spans="2:59" ht="12.75" customHeight="1">
      <c r="B7" s="694" t="s">
        <v>316</v>
      </c>
      <c r="C7" s="694"/>
      <c r="D7" s="694"/>
      <c r="E7" s="694"/>
      <c r="F7" s="694"/>
      <c r="G7" s="694"/>
      <c r="H7" s="694"/>
      <c r="I7" s="694"/>
      <c r="J7" s="694"/>
      <c r="K7" s="694"/>
      <c r="L7" s="694"/>
      <c r="M7" s="694"/>
      <c r="N7" s="694"/>
      <c r="O7" s="694"/>
      <c r="P7" s="694"/>
      <c r="Q7" s="694"/>
      <c r="R7" s="694"/>
      <c r="S7" s="694"/>
      <c r="T7" s="694"/>
      <c r="U7" s="694"/>
      <c r="V7" s="694"/>
      <c r="W7" s="694"/>
      <c r="X7" s="694"/>
      <c r="Y7" s="694"/>
      <c r="Z7" s="694"/>
      <c r="AA7" s="694"/>
      <c r="AB7" s="694"/>
      <c r="AC7" s="694"/>
      <c r="AD7" s="694"/>
      <c r="AE7" s="694"/>
      <c r="AF7" s="694"/>
      <c r="AG7" s="694"/>
      <c r="AH7" s="694"/>
      <c r="AI7" s="694"/>
      <c r="BG7" s="82" t="s">
        <v>333</v>
      </c>
    </row>
    <row r="8" ht="12.75" customHeight="1">
      <c r="BG8" s="82" t="s">
        <v>67</v>
      </c>
    </row>
    <row r="9" spans="2:36" ht="12.75" customHeight="1">
      <c r="B9" s="85"/>
      <c r="C9" s="86"/>
      <c r="D9" s="86"/>
      <c r="E9" s="87"/>
      <c r="F9" s="85"/>
      <c r="G9" s="86"/>
      <c r="H9" s="86"/>
      <c r="I9" s="87"/>
      <c r="J9" s="85"/>
      <c r="K9" s="86"/>
      <c r="L9" s="86"/>
      <c r="M9" s="86"/>
      <c r="N9" s="86"/>
      <c r="O9" s="86"/>
      <c r="P9" s="86"/>
      <c r="Q9" s="86"/>
      <c r="R9" s="86"/>
      <c r="S9" s="86"/>
      <c r="T9" s="86"/>
      <c r="U9" s="86"/>
      <c r="V9" s="86"/>
      <c r="W9" s="86"/>
      <c r="X9" s="86"/>
      <c r="Y9" s="87"/>
      <c r="Z9" s="85"/>
      <c r="AA9" s="86"/>
      <c r="AB9" s="86"/>
      <c r="AC9" s="86"/>
      <c r="AD9" s="86"/>
      <c r="AE9" s="86"/>
      <c r="AF9" s="86"/>
      <c r="AG9" s="86"/>
      <c r="AH9" s="86"/>
      <c r="AI9" s="86"/>
      <c r="AJ9" s="87"/>
    </row>
    <row r="10" spans="2:36" ht="12.75" customHeight="1">
      <c r="B10" s="88"/>
      <c r="C10" s="89"/>
      <c r="D10" s="89"/>
      <c r="E10" s="90"/>
      <c r="F10" s="691" t="s">
        <v>319</v>
      </c>
      <c r="G10" s="692"/>
      <c r="H10" s="692"/>
      <c r="I10" s="693"/>
      <c r="J10" s="88"/>
      <c r="K10" s="695">
        <f>'入力表'!C7</f>
      </c>
      <c r="L10" s="695"/>
      <c r="M10" s="695"/>
      <c r="N10" s="695"/>
      <c r="O10" s="695"/>
      <c r="P10" s="695"/>
      <c r="Q10" s="695"/>
      <c r="R10" s="695"/>
      <c r="S10" s="695"/>
      <c r="T10" s="695"/>
      <c r="U10" s="695"/>
      <c r="V10" s="695"/>
      <c r="W10" s="695"/>
      <c r="X10" s="695"/>
      <c r="Y10" s="90"/>
      <c r="Z10" s="12" t="s">
        <v>318</v>
      </c>
      <c r="AA10" s="89"/>
      <c r="AC10" s="89"/>
      <c r="AD10" s="89"/>
      <c r="AE10" s="89"/>
      <c r="AF10" s="89"/>
      <c r="AG10" s="89"/>
      <c r="AH10" s="89"/>
      <c r="AI10" s="89"/>
      <c r="AJ10" s="90"/>
    </row>
    <row r="11" spans="2:36" ht="12.75" customHeight="1">
      <c r="B11" s="88"/>
      <c r="C11" s="89"/>
      <c r="D11" s="89"/>
      <c r="E11" s="90"/>
      <c r="F11" s="91"/>
      <c r="G11" s="92"/>
      <c r="H11" s="92"/>
      <c r="I11" s="93"/>
      <c r="J11" s="88"/>
      <c r="K11" s="695"/>
      <c r="L11" s="695"/>
      <c r="M11" s="695"/>
      <c r="N11" s="695"/>
      <c r="O11" s="695"/>
      <c r="P11" s="695"/>
      <c r="Q11" s="695"/>
      <c r="R11" s="695"/>
      <c r="S11" s="695"/>
      <c r="T11" s="695"/>
      <c r="U11" s="695"/>
      <c r="V11" s="695"/>
      <c r="W11" s="695"/>
      <c r="X11" s="695"/>
      <c r="Y11" s="90"/>
      <c r="Z11" s="699">
        <f>'入力表'!C47</f>
      </c>
      <c r="AA11" s="700"/>
      <c r="AB11" s="692" t="str">
        <f>WIDECHAR('入力表'!D47)</f>
        <v>０</v>
      </c>
      <c r="AC11" s="692"/>
      <c r="AD11" s="89" t="s">
        <v>68</v>
      </c>
      <c r="AE11" s="692" t="str">
        <f>WIDECHAR('入力表'!F47)</f>
        <v>０</v>
      </c>
      <c r="AF11" s="692"/>
      <c r="AG11" s="12" t="s">
        <v>69</v>
      </c>
      <c r="AH11" s="563" t="str">
        <f>WIDECHAR('入力表'!H47)</f>
        <v>０</v>
      </c>
      <c r="AI11" s="563"/>
      <c r="AJ11" s="17" t="s">
        <v>70</v>
      </c>
    </row>
    <row r="12" spans="2:36" ht="12.75" customHeight="1">
      <c r="B12" s="88"/>
      <c r="C12" s="89"/>
      <c r="D12" s="89"/>
      <c r="E12" s="90"/>
      <c r="F12" s="91"/>
      <c r="G12" s="92"/>
      <c r="H12" s="92"/>
      <c r="I12" s="93"/>
      <c r="J12" s="88"/>
      <c r="K12" s="89"/>
      <c r="L12" s="89"/>
      <c r="M12" s="89"/>
      <c r="N12" s="89"/>
      <c r="O12" s="89"/>
      <c r="P12" s="89"/>
      <c r="Q12" s="89"/>
      <c r="R12" s="89"/>
      <c r="S12" s="89"/>
      <c r="T12" s="89"/>
      <c r="U12" s="89"/>
      <c r="V12" s="89"/>
      <c r="W12" s="89"/>
      <c r="X12" s="89"/>
      <c r="Y12" s="90"/>
      <c r="Z12" s="94"/>
      <c r="AA12" s="95"/>
      <c r="AB12" s="95"/>
      <c r="AC12" s="95"/>
      <c r="AD12" s="95"/>
      <c r="AE12" s="95"/>
      <c r="AF12" s="95"/>
      <c r="AG12" s="95"/>
      <c r="AH12" s="95"/>
      <c r="AI12" s="95"/>
      <c r="AJ12" s="96"/>
    </row>
    <row r="13" spans="2:36" ht="12.75" customHeight="1">
      <c r="B13" s="691" t="s">
        <v>322</v>
      </c>
      <c r="C13" s="692"/>
      <c r="D13" s="692"/>
      <c r="E13" s="693"/>
      <c r="F13" s="691" t="s">
        <v>320</v>
      </c>
      <c r="G13" s="692"/>
      <c r="H13" s="692"/>
      <c r="I13" s="693"/>
      <c r="J13" s="88"/>
      <c r="K13" s="696">
        <f>'入力表'!C8</f>
      </c>
      <c r="L13" s="696"/>
      <c r="M13" s="696"/>
      <c r="N13" s="696"/>
      <c r="O13" s="696"/>
      <c r="P13" s="696"/>
      <c r="Q13" s="696"/>
      <c r="R13" s="696"/>
      <c r="S13" s="696"/>
      <c r="T13" s="696"/>
      <c r="U13" s="98">
        <f>IF(A1=1,"（印鑑登録印）",IF(A1=2,"（印）",""))</f>
      </c>
      <c r="W13" s="89"/>
      <c r="X13" s="89"/>
      <c r="Y13" s="90"/>
      <c r="Z13" s="702" t="s">
        <v>92</v>
      </c>
      <c r="AA13" s="703"/>
      <c r="AB13" s="703"/>
      <c r="AC13" s="706">
        <f>'入力表'!C9</f>
      </c>
      <c r="AD13" s="706"/>
      <c r="AE13" s="706"/>
      <c r="AF13" s="706"/>
      <c r="AG13" s="706"/>
      <c r="AH13" s="706"/>
      <c r="AI13" s="706"/>
      <c r="AJ13" s="707"/>
    </row>
    <row r="14" spans="2:36" ht="12.75" customHeight="1">
      <c r="B14" s="88"/>
      <c r="C14" s="89"/>
      <c r="D14" s="89"/>
      <c r="E14" s="90"/>
      <c r="F14" s="99"/>
      <c r="G14" s="100"/>
      <c r="H14" s="100"/>
      <c r="I14" s="101"/>
      <c r="J14" s="94"/>
      <c r="K14" s="95"/>
      <c r="L14" s="95"/>
      <c r="M14" s="95"/>
      <c r="N14" s="95"/>
      <c r="O14" s="95"/>
      <c r="P14" s="95"/>
      <c r="Q14" s="95"/>
      <c r="R14" s="95"/>
      <c r="S14" s="95"/>
      <c r="T14" s="95"/>
      <c r="U14" s="95"/>
      <c r="V14" s="95"/>
      <c r="W14" s="95"/>
      <c r="X14" s="95"/>
      <c r="Y14" s="96"/>
      <c r="Z14" s="704"/>
      <c r="AA14" s="705"/>
      <c r="AB14" s="705"/>
      <c r="AC14" s="708"/>
      <c r="AD14" s="708"/>
      <c r="AE14" s="708"/>
      <c r="AF14" s="708"/>
      <c r="AG14" s="708"/>
      <c r="AH14" s="708"/>
      <c r="AI14" s="708"/>
      <c r="AJ14" s="709"/>
    </row>
    <row r="15" spans="2:36" ht="12.75" customHeight="1">
      <c r="B15" s="88"/>
      <c r="C15" s="89"/>
      <c r="D15" s="89"/>
      <c r="E15" s="90"/>
      <c r="F15" s="102"/>
      <c r="G15" s="103"/>
      <c r="H15" s="103"/>
      <c r="I15" s="104"/>
      <c r="J15" s="85"/>
      <c r="K15" s="86"/>
      <c r="L15" s="86"/>
      <c r="M15" s="86"/>
      <c r="N15" s="86"/>
      <c r="O15" s="86"/>
      <c r="P15" s="86"/>
      <c r="Q15" s="86"/>
      <c r="R15" s="86"/>
      <c r="S15" s="86"/>
      <c r="T15" s="86"/>
      <c r="U15" s="86"/>
      <c r="V15" s="86"/>
      <c r="W15" s="86"/>
      <c r="X15" s="86"/>
      <c r="Y15" s="86"/>
      <c r="Z15" s="86"/>
      <c r="AA15" s="86"/>
      <c r="AB15" s="86"/>
      <c r="AC15" s="86"/>
      <c r="AD15" s="86"/>
      <c r="AE15" s="86"/>
      <c r="AF15" s="86"/>
      <c r="AG15" s="86"/>
      <c r="AH15" s="86"/>
      <c r="AI15" s="86"/>
      <c r="AJ15" s="87"/>
    </row>
    <row r="16" spans="2:36" ht="12.75" customHeight="1">
      <c r="B16" s="88"/>
      <c r="C16" s="89"/>
      <c r="D16" s="89"/>
      <c r="E16" s="90"/>
      <c r="F16" s="691" t="s">
        <v>317</v>
      </c>
      <c r="G16" s="692"/>
      <c r="H16" s="692"/>
      <c r="I16" s="693"/>
      <c r="J16" s="88"/>
      <c r="K16" s="698">
        <f>'入力表'!C48</f>
      </c>
      <c r="L16" s="698"/>
      <c r="M16" s="698"/>
      <c r="N16" s="698"/>
      <c r="O16" s="698"/>
      <c r="P16" s="698"/>
      <c r="Q16" s="698"/>
      <c r="R16" s="698"/>
      <c r="S16" s="698"/>
      <c r="T16" s="698"/>
      <c r="U16" s="698"/>
      <c r="V16" s="698"/>
      <c r="W16" s="698"/>
      <c r="X16" s="698"/>
      <c r="Y16" s="698"/>
      <c r="Z16" s="698"/>
      <c r="AA16" s="698"/>
      <c r="AB16" s="698"/>
      <c r="AC16" s="698"/>
      <c r="AD16" s="698"/>
      <c r="AE16" s="698"/>
      <c r="AF16" s="698"/>
      <c r="AG16" s="698"/>
      <c r="AH16" s="97"/>
      <c r="AI16" s="97"/>
      <c r="AJ16" s="90"/>
    </row>
    <row r="17" spans="2:59" ht="12.75" customHeight="1">
      <c r="B17" s="88"/>
      <c r="C17" s="89"/>
      <c r="D17" s="89"/>
      <c r="E17" s="90"/>
      <c r="F17" s="91"/>
      <c r="G17" s="92"/>
      <c r="H17" s="92"/>
      <c r="I17" s="93"/>
      <c r="J17" s="88"/>
      <c r="K17" s="698"/>
      <c r="L17" s="698"/>
      <c r="M17" s="698"/>
      <c r="N17" s="698"/>
      <c r="O17" s="698"/>
      <c r="P17" s="698"/>
      <c r="Q17" s="698"/>
      <c r="R17" s="698"/>
      <c r="S17" s="698"/>
      <c r="T17" s="698"/>
      <c r="U17" s="698"/>
      <c r="V17" s="698"/>
      <c r="W17" s="698"/>
      <c r="X17" s="698"/>
      <c r="Y17" s="698"/>
      <c r="Z17" s="698"/>
      <c r="AA17" s="698"/>
      <c r="AB17" s="698"/>
      <c r="AC17" s="698"/>
      <c r="AD17" s="698"/>
      <c r="AE17" s="698"/>
      <c r="AF17" s="698"/>
      <c r="AG17" s="698"/>
      <c r="AH17" s="97"/>
      <c r="AI17" s="97"/>
      <c r="AJ17" s="90"/>
      <c r="BG17" s="82" t="s">
        <v>335</v>
      </c>
    </row>
    <row r="18" spans="2:59" ht="12.75" customHeight="1">
      <c r="B18" s="88"/>
      <c r="C18" s="89"/>
      <c r="D18" s="89"/>
      <c r="E18" s="90"/>
      <c r="F18" s="691" t="s">
        <v>321</v>
      </c>
      <c r="G18" s="692"/>
      <c r="H18" s="692"/>
      <c r="I18" s="693"/>
      <c r="J18" s="88"/>
      <c r="K18" s="698"/>
      <c r="L18" s="698"/>
      <c r="M18" s="698"/>
      <c r="N18" s="698"/>
      <c r="O18" s="698"/>
      <c r="P18" s="698"/>
      <c r="Q18" s="698"/>
      <c r="R18" s="698"/>
      <c r="S18" s="698"/>
      <c r="T18" s="698"/>
      <c r="U18" s="698"/>
      <c r="V18" s="698"/>
      <c r="W18" s="698"/>
      <c r="X18" s="698"/>
      <c r="Y18" s="698"/>
      <c r="Z18" s="698"/>
      <c r="AA18" s="698"/>
      <c r="AB18" s="698"/>
      <c r="AC18" s="698"/>
      <c r="AD18" s="698"/>
      <c r="AE18" s="698"/>
      <c r="AF18" s="698"/>
      <c r="AG18" s="698"/>
      <c r="AH18" s="97"/>
      <c r="AI18" s="97"/>
      <c r="AJ18" s="90"/>
      <c r="BG18" s="82" t="s">
        <v>336</v>
      </c>
    </row>
    <row r="19" spans="2:59" ht="12.75" customHeight="1">
      <c r="B19" s="94"/>
      <c r="C19" s="95"/>
      <c r="D19" s="95"/>
      <c r="E19" s="96"/>
      <c r="F19" s="94"/>
      <c r="G19" s="95"/>
      <c r="H19" s="95"/>
      <c r="I19" s="96"/>
      <c r="J19" s="94"/>
      <c r="K19" s="95"/>
      <c r="L19" s="95"/>
      <c r="M19" s="95"/>
      <c r="N19" s="95"/>
      <c r="O19" s="95"/>
      <c r="P19" s="95"/>
      <c r="Q19" s="95"/>
      <c r="R19" s="95"/>
      <c r="S19" s="95"/>
      <c r="T19" s="95"/>
      <c r="U19" s="95"/>
      <c r="V19" s="95"/>
      <c r="W19" s="95"/>
      <c r="X19" s="95"/>
      <c r="Y19" s="95"/>
      <c r="Z19" s="95"/>
      <c r="AA19" s="95"/>
      <c r="AB19" s="95"/>
      <c r="AC19" s="95"/>
      <c r="AD19" s="95"/>
      <c r="AE19" s="95"/>
      <c r="AF19" s="95"/>
      <c r="AG19" s="95"/>
      <c r="AH19" s="95"/>
      <c r="AI19" s="95"/>
      <c r="AJ19" s="96"/>
      <c r="BG19" s="82" t="s">
        <v>337</v>
      </c>
    </row>
    <row r="20" spans="2:59" ht="12.75" customHeight="1">
      <c r="B20" s="85"/>
      <c r="C20" s="86"/>
      <c r="D20" s="86"/>
      <c r="E20" s="86"/>
      <c r="F20" s="86"/>
      <c r="G20" s="86"/>
      <c r="H20" s="86"/>
      <c r="I20" s="87"/>
      <c r="J20" s="85"/>
      <c r="K20" s="105"/>
      <c r="L20" s="105"/>
      <c r="M20" s="105"/>
      <c r="N20" s="105"/>
      <c r="O20" s="105"/>
      <c r="P20" s="105"/>
      <c r="Q20" s="105"/>
      <c r="R20" s="105"/>
      <c r="S20" s="105"/>
      <c r="T20" s="105"/>
      <c r="U20" s="105"/>
      <c r="V20" s="105"/>
      <c r="W20" s="105"/>
      <c r="X20" s="105"/>
      <c r="Y20" s="105"/>
      <c r="Z20" s="105"/>
      <c r="AA20" s="105"/>
      <c r="AB20" s="105"/>
      <c r="AC20" s="105"/>
      <c r="AD20" s="105"/>
      <c r="AE20" s="105"/>
      <c r="AF20" s="105"/>
      <c r="AG20" s="105"/>
      <c r="AH20" s="105"/>
      <c r="AI20" s="105"/>
      <c r="AJ20" s="87"/>
      <c r="BG20" s="82" t="s">
        <v>338</v>
      </c>
    </row>
    <row r="21" spans="2:36" ht="12.75" customHeight="1">
      <c r="B21" s="691" t="str">
        <f>IF(A1=1,"融資希望金融機関名",IF(A1=2,"振込希望金融機関名","　"))</f>
        <v>　</v>
      </c>
      <c r="C21" s="692"/>
      <c r="D21" s="692"/>
      <c r="E21" s="692"/>
      <c r="F21" s="692"/>
      <c r="G21" s="692"/>
      <c r="H21" s="692"/>
      <c r="I21" s="693"/>
      <c r="J21" s="88"/>
      <c r="K21" s="697">
        <f>'入力表'!C49</f>
      </c>
      <c r="L21" s="697"/>
      <c r="M21" s="697"/>
      <c r="N21" s="697"/>
      <c r="O21" s="697"/>
      <c r="P21" s="697"/>
      <c r="Q21" s="697"/>
      <c r="R21" s="697"/>
      <c r="S21" s="697"/>
      <c r="T21" s="697"/>
      <c r="U21" s="692" t="str">
        <f>IF(A1=2,"口座番号","　")</f>
        <v>　</v>
      </c>
      <c r="V21" s="692"/>
      <c r="W21" s="692"/>
      <c r="X21" s="692"/>
      <c r="Y21" s="692" t="str">
        <f>IF(A1=2,'入力表'!C50,"　")</f>
        <v>　</v>
      </c>
      <c r="Z21" s="692"/>
      <c r="AA21" s="692"/>
      <c r="AB21" s="696" t="str">
        <f>IF(A1=2,'入力表'!D50,"　")</f>
        <v>　</v>
      </c>
      <c r="AC21" s="696"/>
      <c r="AD21" s="696"/>
      <c r="AE21" s="696"/>
      <c r="AF21" s="696"/>
      <c r="AG21" s="696"/>
      <c r="AH21" s="696"/>
      <c r="AI21" s="97"/>
      <c r="AJ21" s="90"/>
    </row>
    <row r="22" spans="2:36" ht="12.75" customHeight="1">
      <c r="B22" s="94"/>
      <c r="C22" s="95"/>
      <c r="D22" s="95"/>
      <c r="E22" s="95"/>
      <c r="F22" s="95"/>
      <c r="G22" s="95"/>
      <c r="H22" s="95"/>
      <c r="I22" s="96"/>
      <c r="J22" s="94"/>
      <c r="K22" s="106"/>
      <c r="L22" s="106"/>
      <c r="M22" s="106"/>
      <c r="N22" s="106"/>
      <c r="O22" s="106"/>
      <c r="P22" s="106"/>
      <c r="Q22" s="106"/>
      <c r="R22" s="106"/>
      <c r="S22" s="106"/>
      <c r="T22" s="106"/>
      <c r="U22" s="106"/>
      <c r="V22" s="106"/>
      <c r="W22" s="106"/>
      <c r="X22" s="106"/>
      <c r="Y22" s="106"/>
      <c r="Z22" s="106"/>
      <c r="AA22" s="106"/>
      <c r="AB22" s="106"/>
      <c r="AC22" s="106"/>
      <c r="AD22" s="106"/>
      <c r="AE22" s="106"/>
      <c r="AF22" s="106"/>
      <c r="AG22" s="106"/>
      <c r="AH22" s="106"/>
      <c r="AI22" s="106"/>
      <c r="AJ22" s="96"/>
    </row>
    <row r="23" spans="2:36" ht="12.75" customHeight="1">
      <c r="B23" s="710" t="str">
        <f>IF(A1=1,"融資あっせん算定額",IF(A1=2,"奨励金算定額","　"))</f>
        <v>　</v>
      </c>
      <c r="C23" s="711"/>
      <c r="D23" s="711"/>
      <c r="E23" s="711"/>
      <c r="F23" s="711"/>
      <c r="G23" s="711"/>
      <c r="H23" s="711"/>
      <c r="I23" s="712"/>
      <c r="J23" s="85"/>
      <c r="K23" s="86"/>
      <c r="L23" s="86"/>
      <c r="M23" s="86"/>
      <c r="N23" s="86"/>
      <c r="O23" s="86"/>
      <c r="P23" s="86"/>
      <c r="Q23" s="86"/>
      <c r="R23" s="86"/>
      <c r="S23" s="86"/>
      <c r="T23" s="86"/>
      <c r="U23" s="86"/>
      <c r="V23" s="86"/>
      <c r="W23" s="86"/>
      <c r="X23" s="86"/>
      <c r="Y23" s="86"/>
      <c r="Z23" s="86"/>
      <c r="AA23" s="86"/>
      <c r="AB23" s="86"/>
      <c r="AC23" s="86"/>
      <c r="AD23" s="86"/>
      <c r="AE23" s="86"/>
      <c r="AF23" s="86"/>
      <c r="AG23" s="86"/>
      <c r="AH23" s="86"/>
      <c r="AI23" s="86"/>
      <c r="AJ23" s="87"/>
    </row>
    <row r="24" spans="2:36" ht="12.75" customHeight="1">
      <c r="B24" s="691"/>
      <c r="C24" s="692"/>
      <c r="D24" s="692"/>
      <c r="E24" s="692"/>
      <c r="F24" s="692"/>
      <c r="G24" s="692"/>
      <c r="H24" s="692"/>
      <c r="I24" s="693"/>
      <c r="J24" s="88"/>
      <c r="K24" s="89" t="s">
        <v>323</v>
      </c>
      <c r="L24" s="89"/>
      <c r="M24" s="89"/>
      <c r="N24" s="89"/>
      <c r="O24" s="89"/>
      <c r="P24" s="89"/>
      <c r="Q24" s="89"/>
      <c r="R24" s="89"/>
      <c r="S24" s="89"/>
      <c r="T24" s="89" t="s">
        <v>324</v>
      </c>
      <c r="U24" s="701">
        <f>'設計書'!J104</f>
        <v>25600</v>
      </c>
      <c r="V24" s="701"/>
      <c r="W24" s="701"/>
      <c r="X24" s="701"/>
      <c r="Y24" s="701"/>
      <c r="Z24" s="701"/>
      <c r="AA24" s="701"/>
      <c r="AB24" s="701"/>
      <c r="AC24" s="701"/>
      <c r="AD24" s="701"/>
      <c r="AE24" s="89" t="s">
        <v>325</v>
      </c>
      <c r="AF24" s="89"/>
      <c r="AG24" s="89"/>
      <c r="AH24" s="89"/>
      <c r="AI24" s="89"/>
      <c r="AJ24" s="90"/>
    </row>
    <row r="25" spans="2:36" ht="12.75" customHeight="1">
      <c r="B25" s="691"/>
      <c r="C25" s="692"/>
      <c r="D25" s="692"/>
      <c r="E25" s="692"/>
      <c r="F25" s="692"/>
      <c r="G25" s="692"/>
      <c r="H25" s="692"/>
      <c r="I25" s="693"/>
      <c r="J25" s="88"/>
      <c r="K25" s="89"/>
      <c r="L25" s="89"/>
      <c r="M25" s="89"/>
      <c r="N25" s="89"/>
      <c r="O25" s="89"/>
      <c r="P25" s="89"/>
      <c r="Q25" s="89"/>
      <c r="R25" s="89"/>
      <c r="S25" s="89"/>
      <c r="T25" s="89"/>
      <c r="U25" s="89"/>
      <c r="V25" s="89"/>
      <c r="W25" s="89"/>
      <c r="X25" s="89"/>
      <c r="Y25" s="89"/>
      <c r="Z25" s="89"/>
      <c r="AA25" s="89"/>
      <c r="AB25" s="89"/>
      <c r="AC25" s="89"/>
      <c r="AD25" s="89"/>
      <c r="AE25" s="89"/>
      <c r="AF25" s="89"/>
      <c r="AG25" s="89"/>
      <c r="AH25" s="89"/>
      <c r="AI25" s="89"/>
      <c r="AJ25" s="90"/>
    </row>
    <row r="26" spans="2:36" ht="12.75" customHeight="1">
      <c r="B26" s="691"/>
      <c r="C26" s="692"/>
      <c r="D26" s="692"/>
      <c r="E26" s="692"/>
      <c r="F26" s="692"/>
      <c r="G26" s="692"/>
      <c r="H26" s="692"/>
      <c r="I26" s="693"/>
      <c r="J26" s="88"/>
      <c r="K26" s="89" t="s">
        <v>326</v>
      </c>
      <c r="L26" s="89"/>
      <c r="M26" s="89"/>
      <c r="N26" s="89"/>
      <c r="O26" s="89"/>
      <c r="P26" s="89"/>
      <c r="Q26" s="89"/>
      <c r="R26" s="89"/>
      <c r="S26" s="89"/>
      <c r="T26" s="89" t="s">
        <v>324</v>
      </c>
      <c r="U26" s="692"/>
      <c r="V26" s="692"/>
      <c r="W26" s="692"/>
      <c r="X26" s="692"/>
      <c r="Y26" s="692"/>
      <c r="Z26" s="692"/>
      <c r="AA26" s="692"/>
      <c r="AB26" s="692"/>
      <c r="AC26" s="692"/>
      <c r="AD26" s="692"/>
      <c r="AE26" s="89" t="s">
        <v>325</v>
      </c>
      <c r="AF26" s="89"/>
      <c r="AG26" s="89"/>
      <c r="AH26" s="89"/>
      <c r="AI26" s="89"/>
      <c r="AJ26" s="90"/>
    </row>
    <row r="27" spans="2:36" ht="12.75" customHeight="1">
      <c r="B27" s="691"/>
      <c r="C27" s="692"/>
      <c r="D27" s="692"/>
      <c r="E27" s="692"/>
      <c r="F27" s="692"/>
      <c r="G27" s="692"/>
      <c r="H27" s="692"/>
      <c r="I27" s="693"/>
      <c r="J27" s="88"/>
      <c r="K27" s="89"/>
      <c r="L27" s="89"/>
      <c r="M27" s="89"/>
      <c r="N27" s="89"/>
      <c r="O27" s="89"/>
      <c r="P27" s="89"/>
      <c r="Q27" s="89"/>
      <c r="R27" s="89"/>
      <c r="S27" s="89"/>
      <c r="T27" s="89"/>
      <c r="U27" s="89"/>
      <c r="V27" s="89"/>
      <c r="W27" s="89"/>
      <c r="X27" s="89"/>
      <c r="Y27" s="89"/>
      <c r="Z27" s="89"/>
      <c r="AA27" s="89"/>
      <c r="AB27" s="89"/>
      <c r="AC27" s="89"/>
      <c r="AD27" s="89"/>
      <c r="AE27" s="89"/>
      <c r="AF27" s="89"/>
      <c r="AG27" s="89"/>
      <c r="AH27" s="89"/>
      <c r="AI27" s="89"/>
      <c r="AJ27" s="90"/>
    </row>
    <row r="28" spans="2:36" ht="12.75" customHeight="1">
      <c r="B28" s="691"/>
      <c r="C28" s="692"/>
      <c r="D28" s="692"/>
      <c r="E28" s="692"/>
      <c r="F28" s="692"/>
      <c r="G28" s="692"/>
      <c r="H28" s="692"/>
      <c r="I28" s="693"/>
      <c r="J28" s="88"/>
      <c r="K28" s="89"/>
      <c r="L28" s="89"/>
      <c r="M28" s="89"/>
      <c r="N28" s="89"/>
      <c r="O28" s="89"/>
      <c r="P28" s="89"/>
      <c r="Q28" s="89"/>
      <c r="R28" s="89"/>
      <c r="S28" s="89"/>
      <c r="T28" s="89"/>
      <c r="U28" s="89"/>
      <c r="V28" s="89"/>
      <c r="W28" s="89"/>
      <c r="X28" s="89"/>
      <c r="Y28" s="89"/>
      <c r="Z28" s="89"/>
      <c r="AA28" s="89"/>
      <c r="AB28" s="89"/>
      <c r="AC28" s="89"/>
      <c r="AD28" s="89"/>
      <c r="AE28" s="89" t="s">
        <v>327</v>
      </c>
      <c r="AF28" s="89"/>
      <c r="AG28" s="89"/>
      <c r="AH28" s="89"/>
      <c r="AI28" s="89"/>
      <c r="AJ28" s="90"/>
    </row>
    <row r="29" spans="2:36" ht="12.75" customHeight="1">
      <c r="B29" s="713"/>
      <c r="C29" s="714"/>
      <c r="D29" s="714"/>
      <c r="E29" s="714"/>
      <c r="F29" s="714"/>
      <c r="G29" s="714"/>
      <c r="H29" s="714"/>
      <c r="I29" s="715"/>
      <c r="J29" s="94"/>
      <c r="K29" s="95"/>
      <c r="L29" s="95"/>
      <c r="M29" s="95"/>
      <c r="N29" s="95"/>
      <c r="O29" s="95"/>
      <c r="P29" s="95"/>
      <c r="Q29" s="95"/>
      <c r="R29" s="95"/>
      <c r="S29" s="95"/>
      <c r="T29" s="95"/>
      <c r="U29" s="95"/>
      <c r="V29" s="95"/>
      <c r="W29" s="95"/>
      <c r="X29" s="95"/>
      <c r="Y29" s="95"/>
      <c r="Z29" s="95"/>
      <c r="AA29" s="95"/>
      <c r="AB29" s="95"/>
      <c r="AC29" s="95"/>
      <c r="AD29" s="95"/>
      <c r="AE29" s="95"/>
      <c r="AF29" s="95"/>
      <c r="AG29" s="95"/>
      <c r="AH29" s="95"/>
      <c r="AI29" s="95"/>
      <c r="AJ29" s="96"/>
    </row>
    <row r="30" spans="2:36" ht="12.75" customHeight="1">
      <c r="B30" s="85"/>
      <c r="C30" s="86"/>
      <c r="D30" s="86"/>
      <c r="E30" s="86"/>
      <c r="F30" s="86"/>
      <c r="G30" s="86"/>
      <c r="H30" s="86"/>
      <c r="I30" s="87"/>
      <c r="J30" s="85"/>
      <c r="K30" s="86"/>
      <c r="L30" s="86"/>
      <c r="M30" s="86"/>
      <c r="N30" s="86"/>
      <c r="O30" s="86"/>
      <c r="P30" s="86"/>
      <c r="Q30" s="86"/>
      <c r="R30" s="86"/>
      <c r="S30" s="86"/>
      <c r="T30" s="86"/>
      <c r="U30" s="86"/>
      <c r="V30" s="86"/>
      <c r="W30" s="86"/>
      <c r="X30" s="86"/>
      <c r="Y30" s="86"/>
      <c r="Z30" s="86"/>
      <c r="AA30" s="86"/>
      <c r="AB30" s="86"/>
      <c r="AC30" s="86"/>
      <c r="AD30" s="86"/>
      <c r="AE30" s="86"/>
      <c r="AF30" s="86"/>
      <c r="AG30" s="86"/>
      <c r="AH30" s="86"/>
      <c r="AI30" s="86"/>
      <c r="AJ30" s="87"/>
    </row>
    <row r="31" spans="2:64" ht="12.75" customHeight="1">
      <c r="B31" s="716" t="s">
        <v>30</v>
      </c>
      <c r="C31" s="717"/>
      <c r="D31" s="717"/>
      <c r="E31" s="717"/>
      <c r="F31" s="717"/>
      <c r="G31" s="717"/>
      <c r="H31" s="717"/>
      <c r="I31" s="718"/>
      <c r="J31" s="136"/>
      <c r="K31" s="696">
        <f>IF('入力表'!C10=2,'入力表'!H11,'入力表'!C7)</f>
      </c>
      <c r="L31" s="696"/>
      <c r="M31" s="696"/>
      <c r="N31" s="696"/>
      <c r="O31" s="696"/>
      <c r="P31" s="696"/>
      <c r="Q31" s="696"/>
      <c r="R31" s="696"/>
      <c r="S31" s="696"/>
      <c r="T31" s="696"/>
      <c r="U31" s="696"/>
      <c r="V31" s="696"/>
      <c r="W31" s="696"/>
      <c r="X31" s="696"/>
      <c r="Y31" s="696"/>
      <c r="Z31" s="696"/>
      <c r="AA31" s="696"/>
      <c r="AB31" s="696"/>
      <c r="AC31" s="696"/>
      <c r="AD31" s="696"/>
      <c r="AE31" s="696"/>
      <c r="AF31" s="696"/>
      <c r="AG31" s="696"/>
      <c r="AH31" s="696"/>
      <c r="AI31" s="89"/>
      <c r="AJ31" s="90"/>
      <c r="BL31" s="89" t="s">
        <v>341</v>
      </c>
    </row>
    <row r="32" spans="2:64" ht="12.75" customHeight="1">
      <c r="B32" s="94"/>
      <c r="C32" s="95"/>
      <c r="D32" s="95"/>
      <c r="E32" s="95"/>
      <c r="F32" s="95"/>
      <c r="G32" s="95"/>
      <c r="H32" s="95"/>
      <c r="I32" s="96"/>
      <c r="J32" s="94"/>
      <c r="K32" s="95"/>
      <c r="L32" s="95"/>
      <c r="M32" s="95"/>
      <c r="N32" s="95"/>
      <c r="O32" s="95"/>
      <c r="P32" s="95"/>
      <c r="Q32" s="95"/>
      <c r="R32" s="95"/>
      <c r="S32" s="95"/>
      <c r="T32" s="95"/>
      <c r="U32" s="95"/>
      <c r="V32" s="95"/>
      <c r="W32" s="95"/>
      <c r="X32" s="95"/>
      <c r="Y32" s="95"/>
      <c r="Z32" s="95"/>
      <c r="AA32" s="95"/>
      <c r="AB32" s="95"/>
      <c r="AC32" s="95"/>
      <c r="AD32" s="95"/>
      <c r="AE32" s="95"/>
      <c r="AF32" s="95"/>
      <c r="AG32" s="95"/>
      <c r="AH32" s="95"/>
      <c r="AI32" s="95"/>
      <c r="AJ32" s="96"/>
      <c r="BL32" s="89" t="s">
        <v>342</v>
      </c>
    </row>
    <row r="33" spans="2:64" ht="12.75" customHeight="1">
      <c r="B33" s="85"/>
      <c r="C33" s="86"/>
      <c r="D33" s="86"/>
      <c r="E33" s="87"/>
      <c r="F33" s="85"/>
      <c r="G33" s="86"/>
      <c r="H33" s="86"/>
      <c r="I33" s="87"/>
      <c r="J33" s="85"/>
      <c r="K33" s="86"/>
      <c r="L33" s="86"/>
      <c r="M33" s="86"/>
      <c r="N33" s="86"/>
      <c r="O33" s="86"/>
      <c r="P33" s="86"/>
      <c r="Q33" s="86"/>
      <c r="R33" s="86"/>
      <c r="S33" s="86"/>
      <c r="T33" s="86"/>
      <c r="U33" s="86"/>
      <c r="V33" s="86"/>
      <c r="W33" s="86"/>
      <c r="X33" s="86"/>
      <c r="Y33" s="86"/>
      <c r="Z33" s="86"/>
      <c r="AA33" s="86"/>
      <c r="AB33" s="86"/>
      <c r="AC33" s="86"/>
      <c r="AD33" s="86"/>
      <c r="AE33" s="86"/>
      <c r="AF33" s="86"/>
      <c r="AG33" s="86"/>
      <c r="AH33" s="86"/>
      <c r="AI33" s="86"/>
      <c r="AJ33" s="87"/>
      <c r="BL33" s="89" t="s">
        <v>343</v>
      </c>
    </row>
    <row r="34" spans="2:64" ht="12.75" customHeight="1">
      <c r="B34" s="88"/>
      <c r="C34" s="89"/>
      <c r="D34" s="89"/>
      <c r="E34" s="90"/>
      <c r="F34" s="691" t="s">
        <v>319</v>
      </c>
      <c r="G34" s="692"/>
      <c r="H34" s="692"/>
      <c r="I34" s="693"/>
      <c r="J34" s="88"/>
      <c r="K34" s="698">
        <f>'入力表'!C3</f>
        <v>0</v>
      </c>
      <c r="L34" s="698"/>
      <c r="M34" s="698"/>
      <c r="N34" s="698"/>
      <c r="O34" s="698"/>
      <c r="P34" s="698"/>
      <c r="Q34" s="698"/>
      <c r="R34" s="698"/>
      <c r="S34" s="698"/>
      <c r="T34" s="698"/>
      <c r="U34" s="698"/>
      <c r="V34" s="698"/>
      <c r="W34" s="698"/>
      <c r="X34" s="698"/>
      <c r="Y34" s="698"/>
      <c r="Z34" s="698"/>
      <c r="AA34" s="698"/>
      <c r="AB34" s="698"/>
      <c r="AC34" s="698"/>
      <c r="AD34" s="698"/>
      <c r="AE34" s="698"/>
      <c r="AF34" s="698"/>
      <c r="AG34" s="698"/>
      <c r="AH34" s="698"/>
      <c r="AI34" s="698"/>
      <c r="AJ34" s="90"/>
      <c r="BL34" s="89" t="s">
        <v>344</v>
      </c>
    </row>
    <row r="35" spans="2:64" ht="12.75" customHeight="1">
      <c r="B35" s="691" t="s">
        <v>107</v>
      </c>
      <c r="C35" s="692"/>
      <c r="D35" s="692"/>
      <c r="E35" s="693"/>
      <c r="F35" s="91"/>
      <c r="G35" s="92"/>
      <c r="H35" s="92"/>
      <c r="I35" s="93"/>
      <c r="J35" s="88"/>
      <c r="K35" s="89"/>
      <c r="L35" s="696">
        <f>'入力表'!C4</f>
        <v>0</v>
      </c>
      <c r="M35" s="696"/>
      <c r="N35" s="696"/>
      <c r="O35" s="696"/>
      <c r="P35" s="696"/>
      <c r="Q35" s="696"/>
      <c r="R35" s="696"/>
      <c r="S35" s="696"/>
      <c r="T35" s="696"/>
      <c r="U35" s="696"/>
      <c r="V35" s="696"/>
      <c r="W35" s="696"/>
      <c r="X35" s="696"/>
      <c r="Y35" s="696"/>
      <c r="Z35" s="89"/>
      <c r="AA35" s="89"/>
      <c r="AB35" s="89"/>
      <c r="AC35" s="89"/>
      <c r="AD35" s="89"/>
      <c r="AE35" s="89"/>
      <c r="AF35" s="89"/>
      <c r="AG35" s="89"/>
      <c r="AH35" s="89"/>
      <c r="AI35" s="89"/>
      <c r="AJ35" s="90"/>
      <c r="BL35" s="89" t="s">
        <v>345</v>
      </c>
    </row>
    <row r="36" spans="2:64" ht="12.75" customHeight="1">
      <c r="B36" s="691"/>
      <c r="C36" s="692"/>
      <c r="D36" s="692"/>
      <c r="E36" s="693"/>
      <c r="F36" s="91"/>
      <c r="G36" s="92"/>
      <c r="H36" s="92"/>
      <c r="I36" s="93"/>
      <c r="J36" s="88"/>
      <c r="L36" s="696"/>
      <c r="M36" s="696"/>
      <c r="N36" s="696"/>
      <c r="O36" s="696"/>
      <c r="P36" s="696"/>
      <c r="Q36" s="696"/>
      <c r="R36" s="696"/>
      <c r="S36" s="696"/>
      <c r="T36" s="696"/>
      <c r="U36" s="696"/>
      <c r="V36" s="696"/>
      <c r="W36" s="696"/>
      <c r="X36" s="696"/>
      <c r="Y36" s="696"/>
      <c r="Z36" s="89"/>
      <c r="AA36" s="89"/>
      <c r="AB36" s="89"/>
      <c r="AC36" s="89"/>
      <c r="AD36" s="89"/>
      <c r="AE36" s="89"/>
      <c r="AF36" s="89"/>
      <c r="AG36" s="89"/>
      <c r="AH36" s="89"/>
      <c r="AI36" s="89"/>
      <c r="AJ36" s="90"/>
      <c r="BL36" s="89" t="s">
        <v>346</v>
      </c>
    </row>
    <row r="37" spans="2:64" ht="12.75" customHeight="1">
      <c r="B37" s="88"/>
      <c r="C37" s="89"/>
      <c r="D37" s="89"/>
      <c r="E37" s="90"/>
      <c r="F37" s="691" t="s">
        <v>320</v>
      </c>
      <c r="G37" s="692"/>
      <c r="H37" s="692"/>
      <c r="I37" s="693"/>
      <c r="J37" s="88"/>
      <c r="L37" s="89"/>
      <c r="M37" s="89">
        <f>'入力表'!C5</f>
        <v>0</v>
      </c>
      <c r="N37" s="89"/>
      <c r="O37" s="89"/>
      <c r="P37" s="89"/>
      <c r="Q37" s="89"/>
      <c r="R37" s="89"/>
      <c r="S37" s="89"/>
      <c r="T37" s="89"/>
      <c r="U37" s="89"/>
      <c r="V37" s="89"/>
      <c r="W37" s="89"/>
      <c r="X37" s="89"/>
      <c r="Y37" s="89"/>
      <c r="Z37" s="89"/>
      <c r="AA37" s="89"/>
      <c r="AB37" s="89"/>
      <c r="AC37" s="89"/>
      <c r="AD37" s="89"/>
      <c r="AE37" s="89"/>
      <c r="AF37" s="89"/>
      <c r="AG37" s="89"/>
      <c r="AH37" s="89"/>
      <c r="AI37" s="89"/>
      <c r="AJ37" s="90"/>
      <c r="BL37" s="89" t="s">
        <v>347</v>
      </c>
    </row>
    <row r="38" spans="2:36" ht="12.75" customHeight="1">
      <c r="B38" s="94"/>
      <c r="C38" s="95"/>
      <c r="D38" s="95"/>
      <c r="E38" s="96"/>
      <c r="F38" s="99"/>
      <c r="G38" s="100"/>
      <c r="H38" s="100"/>
      <c r="I38" s="101"/>
      <c r="J38" s="94"/>
      <c r="K38" s="95"/>
      <c r="L38" s="95"/>
      <c r="M38" s="95"/>
      <c r="N38" s="95"/>
      <c r="O38" s="95"/>
      <c r="P38" s="95"/>
      <c r="Q38" s="95"/>
      <c r="R38" s="95"/>
      <c r="S38" s="95"/>
      <c r="T38" s="95"/>
      <c r="U38" s="95"/>
      <c r="V38" s="95"/>
      <c r="W38" s="95"/>
      <c r="X38" s="95"/>
      <c r="Y38" s="95"/>
      <c r="Z38" s="95"/>
      <c r="AA38" s="95"/>
      <c r="AB38" s="95"/>
      <c r="AC38" s="95"/>
      <c r="AD38" s="95"/>
      <c r="AE38" s="95"/>
      <c r="AF38" s="95"/>
      <c r="AG38" s="95"/>
      <c r="AH38" s="95"/>
      <c r="AI38" s="95"/>
      <c r="AJ38" s="96"/>
    </row>
    <row r="39" spans="2:36" ht="10.5" customHeight="1">
      <c r="B39" s="710" t="s">
        <v>445</v>
      </c>
      <c r="C39" s="711"/>
      <c r="D39" s="711"/>
      <c r="E39" s="711"/>
      <c r="F39" s="711"/>
      <c r="G39" s="711"/>
      <c r="H39" s="711"/>
      <c r="I39" s="712"/>
      <c r="J39" s="710"/>
      <c r="K39" s="711"/>
      <c r="L39" s="711"/>
      <c r="M39" s="711"/>
      <c r="N39" s="711"/>
      <c r="O39" s="711"/>
      <c r="P39" s="711"/>
      <c r="Q39" s="711"/>
      <c r="R39" s="711"/>
      <c r="S39" s="711"/>
      <c r="T39" s="711"/>
      <c r="U39" s="711"/>
      <c r="V39" s="711"/>
      <c r="W39" s="711"/>
      <c r="X39" s="711"/>
      <c r="Y39" s="711"/>
      <c r="Z39" s="711"/>
      <c r="AA39" s="711"/>
      <c r="AB39" s="711"/>
      <c r="AC39" s="711"/>
      <c r="AD39" s="711"/>
      <c r="AE39" s="711"/>
      <c r="AF39" s="711"/>
      <c r="AG39" s="711"/>
      <c r="AH39" s="711"/>
      <c r="AI39" s="711"/>
      <c r="AJ39" s="712"/>
    </row>
    <row r="40" spans="2:36" ht="10.5" customHeight="1">
      <c r="B40" s="691"/>
      <c r="C40" s="692"/>
      <c r="D40" s="692"/>
      <c r="E40" s="692"/>
      <c r="F40" s="692"/>
      <c r="G40" s="692"/>
      <c r="H40" s="692"/>
      <c r="I40" s="693"/>
      <c r="J40" s="691"/>
      <c r="K40" s="692"/>
      <c r="L40" s="692"/>
      <c r="M40" s="692"/>
      <c r="N40" s="692"/>
      <c r="O40" s="692"/>
      <c r="P40" s="692"/>
      <c r="Q40" s="692"/>
      <c r="R40" s="692"/>
      <c r="S40" s="692"/>
      <c r="T40" s="692"/>
      <c r="U40" s="692"/>
      <c r="V40" s="692"/>
      <c r="W40" s="692"/>
      <c r="X40" s="692"/>
      <c r="Y40" s="692"/>
      <c r="Z40" s="692"/>
      <c r="AA40" s="692"/>
      <c r="AB40" s="692"/>
      <c r="AC40" s="692"/>
      <c r="AD40" s="692"/>
      <c r="AE40" s="692"/>
      <c r="AF40" s="692"/>
      <c r="AG40" s="692"/>
      <c r="AH40" s="692"/>
      <c r="AI40" s="692"/>
      <c r="AJ40" s="693"/>
    </row>
    <row r="41" spans="2:36" ht="10.5" customHeight="1">
      <c r="B41" s="691"/>
      <c r="C41" s="692"/>
      <c r="D41" s="692"/>
      <c r="E41" s="692"/>
      <c r="F41" s="692"/>
      <c r="G41" s="692"/>
      <c r="H41" s="692"/>
      <c r="I41" s="693"/>
      <c r="J41" s="691"/>
      <c r="K41" s="692"/>
      <c r="L41" s="692"/>
      <c r="M41" s="692"/>
      <c r="N41" s="692"/>
      <c r="O41" s="692"/>
      <c r="P41" s="692"/>
      <c r="Q41" s="692"/>
      <c r="R41" s="692"/>
      <c r="S41" s="692"/>
      <c r="T41" s="692"/>
      <c r="U41" s="692"/>
      <c r="V41" s="692"/>
      <c r="W41" s="692"/>
      <c r="X41" s="692"/>
      <c r="Y41" s="692"/>
      <c r="Z41" s="692"/>
      <c r="AA41" s="692"/>
      <c r="AB41" s="692"/>
      <c r="AC41" s="692"/>
      <c r="AD41" s="692"/>
      <c r="AE41" s="692"/>
      <c r="AF41" s="692"/>
      <c r="AG41" s="692"/>
      <c r="AH41" s="692"/>
      <c r="AI41" s="692"/>
      <c r="AJ41" s="693"/>
    </row>
    <row r="42" spans="2:36" ht="10.5" customHeight="1">
      <c r="B42" s="691"/>
      <c r="C42" s="692"/>
      <c r="D42" s="692"/>
      <c r="E42" s="692"/>
      <c r="F42" s="692"/>
      <c r="G42" s="692"/>
      <c r="H42" s="692"/>
      <c r="I42" s="693"/>
      <c r="J42" s="691"/>
      <c r="K42" s="692"/>
      <c r="L42" s="692"/>
      <c r="M42" s="692"/>
      <c r="N42" s="692"/>
      <c r="O42" s="692"/>
      <c r="P42" s="692"/>
      <c r="Q42" s="692"/>
      <c r="R42" s="692"/>
      <c r="S42" s="692"/>
      <c r="T42" s="692"/>
      <c r="U42" s="692"/>
      <c r="V42" s="692"/>
      <c r="W42" s="692"/>
      <c r="X42" s="692"/>
      <c r="Y42" s="692"/>
      <c r="Z42" s="692"/>
      <c r="AA42" s="692"/>
      <c r="AB42" s="692"/>
      <c r="AC42" s="692"/>
      <c r="AD42" s="692"/>
      <c r="AE42" s="692"/>
      <c r="AF42" s="692"/>
      <c r="AG42" s="692"/>
      <c r="AH42" s="692"/>
      <c r="AI42" s="692"/>
      <c r="AJ42" s="693"/>
    </row>
    <row r="43" spans="2:36" ht="10.5" customHeight="1">
      <c r="B43" s="713"/>
      <c r="C43" s="714"/>
      <c r="D43" s="714"/>
      <c r="E43" s="714"/>
      <c r="F43" s="714"/>
      <c r="G43" s="714"/>
      <c r="H43" s="714"/>
      <c r="I43" s="715"/>
      <c r="J43" s="713"/>
      <c r="K43" s="714"/>
      <c r="L43" s="714"/>
      <c r="M43" s="714"/>
      <c r="N43" s="714"/>
      <c r="O43" s="714"/>
      <c r="P43" s="714"/>
      <c r="Q43" s="714"/>
      <c r="R43" s="714"/>
      <c r="S43" s="714"/>
      <c r="T43" s="714"/>
      <c r="U43" s="714"/>
      <c r="V43" s="714"/>
      <c r="W43" s="714"/>
      <c r="X43" s="714"/>
      <c r="Y43" s="714"/>
      <c r="Z43" s="714"/>
      <c r="AA43" s="714"/>
      <c r="AB43" s="714"/>
      <c r="AC43" s="714"/>
      <c r="AD43" s="714"/>
      <c r="AE43" s="714"/>
      <c r="AF43" s="714"/>
      <c r="AG43" s="714"/>
      <c r="AH43" s="714"/>
      <c r="AI43" s="714"/>
      <c r="AJ43" s="715"/>
    </row>
    <row r="44" ht="12.75" customHeight="1"/>
    <row r="45" spans="4:5" ht="12.75" customHeight="1">
      <c r="D45" s="82" t="s">
        <v>328</v>
      </c>
      <c r="E45" s="82" t="s">
        <v>329</v>
      </c>
    </row>
    <row r="46" ht="12.75" customHeight="1">
      <c r="E46" s="82" t="str">
        <f>IF(A1=1,"１．町税の納税証明書（写し可）",IF(A1=2,"１．町税の納税証明書","　"))</f>
        <v>　</v>
      </c>
    </row>
    <row r="47" ht="12.75" customHeight="1">
      <c r="E47" s="82" t="s">
        <v>330</v>
      </c>
    </row>
    <row r="48" ht="12.75" customHeight="1">
      <c r="E48" s="82" t="s">
        <v>331</v>
      </c>
    </row>
    <row r="49" ht="12.75" customHeight="1">
      <c r="E49" s="82">
        <f>IF(A1=1,"４．収入または所得を証明する書類（写し可）",IF(A1=2,"注）口座番号は、申請者本人の口座番号とすること。",""))</f>
      </c>
    </row>
    <row r="50" spans="2:36" ht="12.75" customHeight="1">
      <c r="B50" s="240"/>
      <c r="C50" s="240"/>
      <c r="D50" s="240"/>
      <c r="E50" s="240">
        <f>IF(A1=1,"５．融資内定通知書","")</f>
      </c>
      <c r="F50" s="240"/>
      <c r="G50" s="240"/>
      <c r="H50" s="240"/>
      <c r="I50" s="240"/>
      <c r="J50" s="240"/>
      <c r="K50" s="240"/>
      <c r="L50" s="240"/>
      <c r="M50" s="240"/>
      <c r="N50" s="240"/>
      <c r="O50" s="240"/>
      <c r="P50" s="240"/>
      <c r="Q50" s="240"/>
      <c r="R50" s="240"/>
      <c r="S50" s="240"/>
      <c r="T50" s="240"/>
      <c r="U50" s="240"/>
      <c r="V50" s="240"/>
      <c r="W50" s="240"/>
      <c r="X50" s="240"/>
      <c r="Y50" s="240"/>
      <c r="Z50" s="240"/>
      <c r="AA50" s="240"/>
      <c r="AB50" s="240"/>
      <c r="AC50" s="240"/>
      <c r="AD50" s="240"/>
      <c r="AE50" s="240"/>
      <c r="AF50" s="240"/>
      <c r="AG50" s="240"/>
      <c r="AH50" s="240"/>
      <c r="AI50" s="240"/>
      <c r="AJ50" s="240"/>
    </row>
    <row r="51" ht="12.75" customHeight="1">
      <c r="D51" s="82">
        <f>IF(A1=1,"注）印鑑は印鑑登録してあるものを使用してください。","")</f>
      </c>
    </row>
    <row r="52" spans="2:36" ht="12.75" customHeight="1">
      <c r="B52" s="732" t="s">
        <v>436</v>
      </c>
      <c r="C52" s="732"/>
      <c r="D52" s="732"/>
      <c r="E52" s="732"/>
      <c r="F52" s="732"/>
      <c r="G52" s="732"/>
      <c r="H52" s="732"/>
      <c r="I52" s="732"/>
      <c r="J52" s="732"/>
      <c r="K52" s="732"/>
      <c r="L52" s="732"/>
      <c r="M52" s="732"/>
      <c r="N52" s="732"/>
      <c r="O52" s="732"/>
      <c r="P52" s="732"/>
      <c r="Q52" s="732"/>
      <c r="R52" s="732"/>
      <c r="S52" s="732"/>
      <c r="T52" s="732"/>
      <c r="U52" s="732"/>
      <c r="V52" s="732"/>
      <c r="W52" s="732"/>
      <c r="X52" s="732"/>
      <c r="Y52" s="732"/>
      <c r="Z52" s="732"/>
      <c r="AA52" s="732"/>
      <c r="AB52" s="732"/>
      <c r="AC52" s="732"/>
      <c r="AD52" s="732"/>
      <c r="AE52" s="732"/>
      <c r="AF52" s="732"/>
      <c r="AG52" s="732"/>
      <c r="AH52" s="732"/>
      <c r="AI52" s="732"/>
      <c r="AJ52" s="732"/>
    </row>
    <row r="53" spans="2:36" ht="12.75" customHeight="1">
      <c r="B53" s="732"/>
      <c r="C53" s="732"/>
      <c r="D53" s="732"/>
      <c r="E53" s="732"/>
      <c r="F53" s="732"/>
      <c r="G53" s="732"/>
      <c r="H53" s="732"/>
      <c r="I53" s="732"/>
      <c r="J53" s="732"/>
      <c r="K53" s="732"/>
      <c r="L53" s="732"/>
      <c r="M53" s="732"/>
      <c r="N53" s="732"/>
      <c r="O53" s="732"/>
      <c r="P53" s="732"/>
      <c r="Q53" s="732"/>
      <c r="R53" s="732"/>
      <c r="S53" s="732"/>
      <c r="T53" s="732"/>
      <c r="U53" s="732"/>
      <c r="V53" s="732"/>
      <c r="W53" s="732"/>
      <c r="X53" s="732"/>
      <c r="Y53" s="732"/>
      <c r="Z53" s="732"/>
      <c r="AA53" s="732"/>
      <c r="AB53" s="732"/>
      <c r="AC53" s="732"/>
      <c r="AD53" s="732"/>
      <c r="AE53" s="732"/>
      <c r="AF53" s="732"/>
      <c r="AG53" s="732"/>
      <c r="AH53" s="732"/>
      <c r="AI53" s="732"/>
      <c r="AJ53" s="732"/>
    </row>
    <row r="54" ht="12.75" customHeight="1"/>
    <row r="55" spans="26:36" ht="12.75" customHeight="1">
      <c r="Z55" s="84" t="s">
        <v>547</v>
      </c>
      <c r="AA55" s="83"/>
      <c r="AB55" s="694" t="str">
        <f>WIDECHAR(AA4)</f>
        <v>０</v>
      </c>
      <c r="AC55" s="694"/>
      <c r="AD55" s="84" t="s">
        <v>68</v>
      </c>
      <c r="AE55" s="694" t="str">
        <f>WIDECHAR(AD4)</f>
        <v>０</v>
      </c>
      <c r="AF55" s="694"/>
      <c r="AG55" s="84" t="s">
        <v>69</v>
      </c>
      <c r="AH55" s="694" t="str">
        <f>WIDECHAR(AG4)</f>
        <v>０</v>
      </c>
      <c r="AI55" s="694"/>
      <c r="AJ55" s="84" t="s">
        <v>70</v>
      </c>
    </row>
    <row r="56" ht="12.75" customHeight="1"/>
    <row r="57" ht="12.75" customHeight="1">
      <c r="D57" s="82" t="s">
        <v>437</v>
      </c>
    </row>
    <row r="58" ht="12.75" customHeight="1"/>
    <row r="59" spans="24:36" ht="12.75" customHeight="1">
      <c r="X59" s="728">
        <f>+K13</f>
      </c>
      <c r="Y59" s="728"/>
      <c r="Z59" s="728"/>
      <c r="AA59" s="728"/>
      <c r="AB59" s="728"/>
      <c r="AC59" s="728"/>
      <c r="AD59" s="728"/>
      <c r="AE59" s="728"/>
      <c r="AF59" s="728"/>
      <c r="AG59" s="728"/>
      <c r="AH59" s="728"/>
      <c r="AI59" s="728"/>
      <c r="AJ59" s="239" t="s">
        <v>21</v>
      </c>
    </row>
    <row r="60" ht="12.75" customHeight="1"/>
    <row r="61" ht="12.75" customHeight="1">
      <c r="B61" s="82" t="s">
        <v>438</v>
      </c>
    </row>
    <row r="62" ht="12.75" customHeight="1">
      <c r="B62" s="82" t="s">
        <v>439</v>
      </c>
    </row>
    <row r="63" ht="12.75" customHeight="1">
      <c r="B63" s="82" t="s">
        <v>440</v>
      </c>
    </row>
    <row r="64" ht="12.75" customHeight="1"/>
    <row r="65" spans="24:36" ht="12.75" customHeight="1">
      <c r="X65" s="729" t="s">
        <v>444</v>
      </c>
      <c r="Y65" s="733" t="s">
        <v>442</v>
      </c>
      <c r="Z65" s="734"/>
      <c r="AA65" s="734"/>
      <c r="AB65" s="735"/>
      <c r="AC65" s="733" t="s">
        <v>443</v>
      </c>
      <c r="AD65" s="734"/>
      <c r="AE65" s="734"/>
      <c r="AF65" s="735"/>
      <c r="AG65" s="733" t="s">
        <v>441</v>
      </c>
      <c r="AH65" s="734"/>
      <c r="AI65" s="734"/>
      <c r="AJ65" s="735"/>
    </row>
    <row r="66" spans="24:36" ht="12.75" customHeight="1">
      <c r="X66" s="730"/>
      <c r="Y66" s="719" t="s">
        <v>21</v>
      </c>
      <c r="Z66" s="720"/>
      <c r="AA66" s="720"/>
      <c r="AB66" s="721"/>
      <c r="AC66" s="719" t="s">
        <v>21</v>
      </c>
      <c r="AD66" s="720"/>
      <c r="AE66" s="720"/>
      <c r="AF66" s="721"/>
      <c r="AG66" s="719" t="s">
        <v>21</v>
      </c>
      <c r="AH66" s="720"/>
      <c r="AI66" s="720"/>
      <c r="AJ66" s="721"/>
    </row>
    <row r="67" spans="24:36" ht="12.75" customHeight="1">
      <c r="X67" s="730"/>
      <c r="Y67" s="722"/>
      <c r="Z67" s="723"/>
      <c r="AA67" s="723"/>
      <c r="AB67" s="724"/>
      <c r="AC67" s="722"/>
      <c r="AD67" s="723"/>
      <c r="AE67" s="723"/>
      <c r="AF67" s="724"/>
      <c r="AG67" s="722"/>
      <c r="AH67" s="723"/>
      <c r="AI67" s="723"/>
      <c r="AJ67" s="724"/>
    </row>
    <row r="68" spans="24:36" ht="12.75" customHeight="1">
      <c r="X68" s="730"/>
      <c r="Y68" s="722"/>
      <c r="Z68" s="723"/>
      <c r="AA68" s="723"/>
      <c r="AB68" s="724"/>
      <c r="AC68" s="722"/>
      <c r="AD68" s="723"/>
      <c r="AE68" s="723"/>
      <c r="AF68" s="724"/>
      <c r="AG68" s="722"/>
      <c r="AH68" s="723"/>
      <c r="AI68" s="723"/>
      <c r="AJ68" s="724"/>
    </row>
    <row r="69" spans="24:36" ht="12.75" customHeight="1">
      <c r="X69" s="731"/>
      <c r="Y69" s="725"/>
      <c r="Z69" s="726"/>
      <c r="AA69" s="726"/>
      <c r="AB69" s="727"/>
      <c r="AC69" s="725"/>
      <c r="AD69" s="726"/>
      <c r="AE69" s="726"/>
      <c r="AF69" s="727"/>
      <c r="AG69" s="725"/>
      <c r="AH69" s="726"/>
      <c r="AI69" s="726"/>
      <c r="AJ69" s="727"/>
    </row>
    <row r="70" ht="12.75" customHeight="1"/>
  </sheetData>
  <sheetProtection sheet="1" objects="1" scenarios="1" selectLockedCells="1" selectUnlockedCells="1"/>
  <mergeCells count="48">
    <mergeCell ref="AG66:AJ69"/>
    <mergeCell ref="Y66:AB69"/>
    <mergeCell ref="AC66:AF69"/>
    <mergeCell ref="X59:AI59"/>
    <mergeCell ref="X65:X69"/>
    <mergeCell ref="B52:AJ53"/>
    <mergeCell ref="Y65:AB65"/>
    <mergeCell ref="AC65:AF65"/>
    <mergeCell ref="AG65:AJ65"/>
    <mergeCell ref="B23:I29"/>
    <mergeCell ref="B31:I31"/>
    <mergeCell ref="L35:Y36"/>
    <mergeCell ref="K34:AI34"/>
    <mergeCell ref="K31:AH31"/>
    <mergeCell ref="AB55:AC55"/>
    <mergeCell ref="AE55:AF55"/>
    <mergeCell ref="AH55:AI55"/>
    <mergeCell ref="J39:AJ43"/>
    <mergeCell ref="B39:I43"/>
    <mergeCell ref="F37:I37"/>
    <mergeCell ref="B35:E36"/>
    <mergeCell ref="U24:AD24"/>
    <mergeCell ref="Z13:AB14"/>
    <mergeCell ref="AC13:AJ14"/>
    <mergeCell ref="Y21:AA21"/>
    <mergeCell ref="AB21:AH21"/>
    <mergeCell ref="F34:I34"/>
    <mergeCell ref="B21:I21"/>
    <mergeCell ref="U26:AD26"/>
    <mergeCell ref="K21:T21"/>
    <mergeCell ref="U21:X21"/>
    <mergeCell ref="B7:AI7"/>
    <mergeCell ref="K16:AG18"/>
    <mergeCell ref="AH11:AI11"/>
    <mergeCell ref="F16:I16"/>
    <mergeCell ref="AE11:AF11"/>
    <mergeCell ref="Z11:AA11"/>
    <mergeCell ref="AB11:AC11"/>
    <mergeCell ref="F10:I10"/>
    <mergeCell ref="F13:I13"/>
    <mergeCell ref="F18:I18"/>
    <mergeCell ref="B2:AI2"/>
    <mergeCell ref="AA4:AB4"/>
    <mergeCell ref="AD4:AE4"/>
    <mergeCell ref="AG4:AH4"/>
    <mergeCell ref="K10:X11"/>
    <mergeCell ref="K13:T13"/>
    <mergeCell ref="B13:E13"/>
  </mergeCells>
  <printOptions/>
  <pageMargins left="1.11" right="0.5905511811023623" top="0.66" bottom="0.52" header="0.5118110236220472" footer="0.5118110236220472"/>
  <pageSetup horizontalDpi="600" verticalDpi="600" orientation="portrait" paperSize="9" scale="90" r:id="rId2"/>
  <drawing r:id="rId1"/>
</worksheet>
</file>

<file path=xl/worksheets/sheet11.xml><?xml version="1.0" encoding="utf-8"?>
<worksheet xmlns="http://schemas.openxmlformats.org/spreadsheetml/2006/main" xmlns:r="http://schemas.openxmlformats.org/officeDocument/2006/relationships">
  <sheetPr codeName="Sheet13">
    <tabColor indexed="15"/>
  </sheetPr>
  <dimension ref="B1:BA34"/>
  <sheetViews>
    <sheetView showRowColHeaders="0" zoomScale="98" zoomScaleNormal="98" zoomScalePageLayoutView="0" workbookViewId="0" topLeftCell="B1">
      <pane xSplit="23" ySplit="2" topLeftCell="Y3" activePane="bottomRight" state="frozen"/>
      <selection pane="topLeft" activeCell="B1" sqref="B1"/>
      <selection pane="topRight" activeCell="X1" sqref="X1"/>
      <selection pane="bottomLeft" activeCell="B4" sqref="B4"/>
      <selection pane="bottomRight" activeCell="D19" sqref="D19"/>
    </sheetView>
  </sheetViews>
  <sheetFormatPr defaultColWidth="9.00390625" defaultRowHeight="13.5"/>
  <cols>
    <col min="1" max="1" width="2.25390625" style="147" customWidth="1"/>
    <col min="2" max="2" width="12.375" style="147" customWidth="1"/>
    <col min="3" max="3" width="5.25390625" style="147" bestFit="1" customWidth="1"/>
    <col min="4" max="5" width="4.375" style="147" customWidth="1"/>
    <col min="6" max="6" width="3.875" style="147" customWidth="1"/>
    <col min="7" max="7" width="3.125" style="147" customWidth="1"/>
    <col min="8" max="8" width="3.50390625" style="147" customWidth="1"/>
    <col min="9" max="9" width="4.00390625" style="147" customWidth="1"/>
    <col min="10" max="11" width="9.00390625" style="147" customWidth="1"/>
    <col min="12" max="12" width="16.50390625" style="147" customWidth="1"/>
    <col min="13" max="13" width="1.4921875" style="147" customWidth="1"/>
    <col min="14" max="17" width="3.125" style="147" customWidth="1"/>
    <col min="18" max="18" width="4.00390625" style="147" customWidth="1"/>
    <col min="19" max="19" width="3.125" style="147" customWidth="1"/>
    <col min="20" max="21" width="4.50390625" style="147" customWidth="1"/>
    <col min="22" max="23" width="4.50390625" style="163" customWidth="1"/>
    <col min="24" max="24" width="11.25390625" style="163" customWidth="1"/>
    <col min="25" max="25" width="6.125" style="163" customWidth="1"/>
    <col min="26" max="58" width="9.00390625" style="163" customWidth="1"/>
    <col min="59" max="16384" width="9.00390625" style="147" customWidth="1"/>
  </cols>
  <sheetData>
    <row r="1" spans="2:26" ht="27.75" thickBot="1" thickTop="1">
      <c r="B1" s="162" t="s">
        <v>476</v>
      </c>
      <c r="X1" s="213">
        <v>1</v>
      </c>
      <c r="Y1" s="213"/>
      <c r="Z1" s="213"/>
    </row>
    <row r="2" spans="3:26" ht="28.5" customHeight="1" thickBot="1" thickTop="1">
      <c r="C2" s="164" t="s">
        <v>435</v>
      </c>
      <c r="X2" s="213">
        <v>2</v>
      </c>
      <c r="Y2" s="213"/>
      <c r="Z2" s="213"/>
    </row>
    <row r="3" spans="3:26" ht="5.25" customHeight="1" thickBot="1" thickTop="1">
      <c r="C3" s="164"/>
      <c r="D3" s="165">
        <f>IF(D4&gt;0,3,0)</f>
        <v>0</v>
      </c>
      <c r="X3" s="213">
        <v>3</v>
      </c>
      <c r="Y3" s="213"/>
      <c r="Z3" s="213"/>
    </row>
    <row r="4" spans="2:26" ht="15" customHeight="1" thickBot="1" thickTop="1">
      <c r="B4" s="166" t="s">
        <v>89</v>
      </c>
      <c r="C4" s="147" t="s">
        <v>547</v>
      </c>
      <c r="D4" s="148"/>
      <c r="E4" s="147" t="s">
        <v>68</v>
      </c>
      <c r="X4" s="213">
        <v>4</v>
      </c>
      <c r="Y4" s="213">
        <v>1</v>
      </c>
      <c r="Z4" s="213"/>
    </row>
    <row r="5" spans="4:26" ht="15" customHeight="1" thickBot="1" thickTop="1">
      <c r="D5" s="148"/>
      <c r="E5" s="147" t="s">
        <v>69</v>
      </c>
      <c r="F5" s="167"/>
      <c r="H5" s="167"/>
      <c r="X5" s="213">
        <v>5</v>
      </c>
      <c r="Y5" s="213">
        <v>2</v>
      </c>
      <c r="Z5" s="213"/>
    </row>
    <row r="6" spans="4:26" ht="15" customHeight="1" thickBot="1" thickTop="1">
      <c r="D6" s="148"/>
      <c r="E6" s="147" t="s">
        <v>70</v>
      </c>
      <c r="F6" s="167"/>
      <c r="H6" s="167"/>
      <c r="X6" s="213">
        <v>6</v>
      </c>
      <c r="Y6" s="213"/>
      <c r="Z6" s="213"/>
    </row>
    <row r="7" spans="2:26" ht="15" customHeight="1" thickBot="1" thickTop="1">
      <c r="B7" s="166" t="s">
        <v>477</v>
      </c>
      <c r="C7" s="147" t="s">
        <v>547</v>
      </c>
      <c r="D7" s="148"/>
      <c r="E7" s="147" t="s">
        <v>68</v>
      </c>
      <c r="J7" s="168"/>
      <c r="K7" s="169"/>
      <c r="X7" s="213">
        <v>7</v>
      </c>
      <c r="Y7" s="213"/>
      <c r="Z7" s="213"/>
    </row>
    <row r="8" spans="2:26" ht="15" customHeight="1" thickBot="1" thickTop="1">
      <c r="B8" s="166"/>
      <c r="D8" s="148"/>
      <c r="E8" s="147" t="s">
        <v>69</v>
      </c>
      <c r="F8" s="167"/>
      <c r="H8" s="167"/>
      <c r="J8" s="168"/>
      <c r="K8" s="169"/>
      <c r="X8" s="213"/>
      <c r="Y8" s="213"/>
      <c r="Z8" s="213"/>
    </row>
    <row r="9" spans="2:11" ht="15" customHeight="1" thickBot="1" thickTop="1">
      <c r="B9" s="166"/>
      <c r="D9" s="148"/>
      <c r="E9" s="147" t="s">
        <v>70</v>
      </c>
      <c r="F9" s="167"/>
      <c r="H9" s="167"/>
      <c r="J9" s="168"/>
      <c r="K9" s="169"/>
    </row>
    <row r="10" spans="2:28" ht="15" customHeight="1" thickBot="1" thickTop="1">
      <c r="B10" s="166" t="s">
        <v>13</v>
      </c>
      <c r="C10" s="147" t="s">
        <v>7</v>
      </c>
      <c r="D10" s="143"/>
      <c r="E10" s="147" t="s">
        <v>478</v>
      </c>
      <c r="F10" s="742"/>
      <c r="G10" s="743"/>
      <c r="H10" s="744"/>
      <c r="L10" s="170"/>
      <c r="M10" s="149"/>
      <c r="N10" s="736"/>
      <c r="O10" s="737"/>
      <c r="P10" s="737"/>
      <c r="Q10" s="737"/>
      <c r="R10" s="737"/>
      <c r="S10" s="738"/>
      <c r="U10" s="171"/>
      <c r="V10" s="171"/>
      <c r="W10" s="171"/>
      <c r="X10" s="171"/>
      <c r="Y10" s="171"/>
      <c r="Z10" s="171"/>
      <c r="AA10" s="171"/>
      <c r="AB10" s="171"/>
    </row>
    <row r="11" spans="2:23" ht="15" customHeight="1" thickBot="1" thickTop="1">
      <c r="B11" s="166" t="s">
        <v>475</v>
      </c>
      <c r="D11" s="149"/>
      <c r="F11" s="255"/>
      <c r="G11" s="256"/>
      <c r="H11" s="257"/>
      <c r="L11" s="170"/>
      <c r="M11" s="151"/>
      <c r="N11" s="292"/>
      <c r="O11" s="168"/>
      <c r="P11" s="168"/>
      <c r="Q11" s="168"/>
      <c r="R11" s="168"/>
      <c r="S11" s="168"/>
      <c r="T11" s="253"/>
      <c r="U11" s="254"/>
      <c r="V11" s="254"/>
      <c r="W11" s="169"/>
    </row>
    <row r="12" spans="2:23" ht="15" customHeight="1" thickBot="1" thickTop="1">
      <c r="B12" s="258" t="s">
        <v>473</v>
      </c>
      <c r="C12" s="147" t="s">
        <v>547</v>
      </c>
      <c r="D12" s="148"/>
      <c r="E12" s="147" t="s">
        <v>68</v>
      </c>
      <c r="J12" s="172"/>
      <c r="L12" s="170"/>
      <c r="M12" s="151"/>
      <c r="N12" s="741"/>
      <c r="O12" s="741"/>
      <c r="P12" s="741"/>
      <c r="Q12" s="741"/>
      <c r="R12" s="170"/>
      <c r="S12" s="736"/>
      <c r="T12" s="737"/>
      <c r="U12" s="737"/>
      <c r="V12" s="737"/>
      <c r="W12" s="169"/>
    </row>
    <row r="13" spans="2:32" ht="15" customHeight="1" thickBot="1" thickTop="1">
      <c r="B13" s="166"/>
      <c r="D13" s="148"/>
      <c r="E13" s="147" t="s">
        <v>69</v>
      </c>
      <c r="J13" s="172"/>
      <c r="L13" s="170"/>
      <c r="M13" s="151"/>
      <c r="N13" s="741"/>
      <c r="O13" s="741"/>
      <c r="P13" s="741"/>
      <c r="Q13" s="741"/>
      <c r="R13" s="170"/>
      <c r="S13" s="736"/>
      <c r="T13" s="737"/>
      <c r="U13" s="737"/>
      <c r="V13" s="737"/>
      <c r="W13" s="177"/>
      <c r="X13" s="177"/>
      <c r="Y13" s="244"/>
      <c r="Z13" s="244"/>
      <c r="AA13" s="440" t="s">
        <v>124</v>
      </c>
      <c r="AB13" s="245"/>
      <c r="AC13" s="244" t="s">
        <v>125</v>
      </c>
      <c r="AD13" s="244"/>
      <c r="AE13" s="177"/>
      <c r="AF13" s="177"/>
    </row>
    <row r="14" spans="4:32" ht="15" customHeight="1" thickBot="1" thickTop="1">
      <c r="D14" s="148"/>
      <c r="E14" s="147" t="s">
        <v>70</v>
      </c>
      <c r="F14" s="204"/>
      <c r="G14" s="252"/>
      <c r="H14" s="173"/>
      <c r="I14" s="149"/>
      <c r="J14" s="157"/>
      <c r="K14" s="157"/>
      <c r="L14" s="149"/>
      <c r="M14" s="157"/>
      <c r="N14" s="175"/>
      <c r="O14" s="175"/>
      <c r="P14" s="175"/>
      <c r="Q14" s="176"/>
      <c r="R14" s="149"/>
      <c r="U14" s="157"/>
      <c r="V14" s="177"/>
      <c r="W14" s="177"/>
      <c r="X14" s="177"/>
      <c r="Y14" s="244"/>
      <c r="Z14" s="244"/>
      <c r="AA14" s="440"/>
      <c r="AB14" s="244"/>
      <c r="AC14" s="244" t="s">
        <v>126</v>
      </c>
      <c r="AD14" s="244"/>
      <c r="AE14" s="177"/>
      <c r="AF14" s="177"/>
    </row>
    <row r="15" spans="2:32" ht="15" customHeight="1" thickBot="1" thickTop="1">
      <c r="B15" s="258" t="s">
        <v>474</v>
      </c>
      <c r="C15" s="147" t="s">
        <v>547</v>
      </c>
      <c r="D15" s="148"/>
      <c r="E15" s="147" t="s">
        <v>68</v>
      </c>
      <c r="F15" s="160"/>
      <c r="G15" s="161"/>
      <c r="H15" s="180"/>
      <c r="I15" s="149"/>
      <c r="J15" s="157"/>
      <c r="K15" s="157"/>
      <c r="L15" s="170"/>
      <c r="M15" s="157"/>
      <c r="N15" s="736"/>
      <c r="O15" s="737"/>
      <c r="P15" s="737"/>
      <c r="Q15" s="738"/>
      <c r="R15" s="149"/>
      <c r="U15" s="157"/>
      <c r="V15" s="177"/>
      <c r="W15" s="177"/>
      <c r="X15" s="177"/>
      <c r="Y15" s="244"/>
      <c r="Z15" s="244"/>
      <c r="AA15" s="440"/>
      <c r="AB15" s="244"/>
      <c r="AC15" s="244" t="s">
        <v>127</v>
      </c>
      <c r="AD15" s="244"/>
      <c r="AE15" s="177"/>
      <c r="AF15" s="177"/>
    </row>
    <row r="16" spans="2:32" ht="15" customHeight="1" thickBot="1" thickTop="1">
      <c r="B16" s="166"/>
      <c r="D16" s="148"/>
      <c r="E16" s="147" t="s">
        <v>69</v>
      </c>
      <c r="F16" s="160"/>
      <c r="G16" s="161"/>
      <c r="H16" s="180"/>
      <c r="I16" s="149"/>
      <c r="J16" s="157"/>
      <c r="K16" s="157"/>
      <c r="L16" s="149"/>
      <c r="M16" s="157"/>
      <c r="N16" s="181"/>
      <c r="O16" s="181"/>
      <c r="P16" s="181"/>
      <c r="Q16" s="182"/>
      <c r="R16" s="149"/>
      <c r="U16" s="157"/>
      <c r="V16" s="177"/>
      <c r="W16" s="157"/>
      <c r="X16" s="157"/>
      <c r="Y16" s="244"/>
      <c r="Z16" s="246" t="s">
        <v>428</v>
      </c>
      <c r="AA16" s="440"/>
      <c r="AB16" s="244"/>
      <c r="AC16" s="244" t="s">
        <v>128</v>
      </c>
      <c r="AD16" s="244"/>
      <c r="AE16" s="177"/>
      <c r="AF16" s="177"/>
    </row>
    <row r="17" spans="4:32" ht="15" customHeight="1" thickBot="1" thickTop="1">
      <c r="D17" s="148"/>
      <c r="E17" s="147" t="s">
        <v>70</v>
      </c>
      <c r="F17" s="204"/>
      <c r="G17" s="252"/>
      <c r="H17" s="183"/>
      <c r="I17" s="149"/>
      <c r="J17" s="157"/>
      <c r="K17" s="157"/>
      <c r="L17" s="170"/>
      <c r="M17" s="157"/>
      <c r="N17" s="736"/>
      <c r="O17" s="737"/>
      <c r="P17" s="737"/>
      <c r="Q17" s="738"/>
      <c r="R17" s="170"/>
      <c r="S17" s="157"/>
      <c r="T17" s="157"/>
      <c r="U17" s="157"/>
      <c r="V17" s="157"/>
      <c r="W17" s="187"/>
      <c r="X17" s="187"/>
      <c r="Y17" s="247"/>
      <c r="Z17" s="246"/>
      <c r="AA17" s="241"/>
      <c r="AB17" s="244"/>
      <c r="AC17" s="244"/>
      <c r="AD17" s="244"/>
      <c r="AE17" s="177"/>
      <c r="AF17" s="177"/>
    </row>
    <row r="18" spans="16:22" ht="15" customHeight="1" thickBot="1" thickTop="1">
      <c r="P18" s="149"/>
      <c r="Q18" s="203"/>
      <c r="R18" s="203"/>
      <c r="S18" s="203"/>
      <c r="T18" s="149"/>
      <c r="U18" s="149"/>
      <c r="V18" s="149"/>
    </row>
    <row r="19" spans="2:5" ht="15" customHeight="1" thickBot="1" thickTop="1">
      <c r="B19" s="304" t="s">
        <v>501</v>
      </c>
      <c r="C19" s="147" t="s">
        <v>67</v>
      </c>
      <c r="D19" s="148"/>
      <c r="E19" s="147" t="s">
        <v>68</v>
      </c>
    </row>
    <row r="20" spans="2:5" ht="15" customHeight="1" thickBot="1" thickTop="1">
      <c r="B20" s="166"/>
      <c r="D20" s="148"/>
      <c r="E20" s="147" t="s">
        <v>69</v>
      </c>
    </row>
    <row r="21" spans="4:5" ht="15" customHeight="1" thickBot="1" thickTop="1">
      <c r="D21" s="148"/>
      <c r="E21" s="147" t="s">
        <v>70</v>
      </c>
    </row>
    <row r="23" spans="2:6" ht="15" thickBot="1" thickTop="1">
      <c r="B23" s="304" t="s">
        <v>502</v>
      </c>
      <c r="D23" s="148"/>
      <c r="E23" s="147" t="s">
        <v>386</v>
      </c>
      <c r="F23" s="159" t="s">
        <v>504</v>
      </c>
    </row>
    <row r="24" spans="2:53" ht="15" thickBot="1" thickTop="1">
      <c r="B24" s="166"/>
      <c r="D24" s="167"/>
      <c r="BA24" s="163">
        <v>1</v>
      </c>
    </row>
    <row r="25" spans="2:53" ht="15" thickBot="1" thickTop="1">
      <c r="B25" s="166" t="s">
        <v>503</v>
      </c>
      <c r="D25" s="148"/>
      <c r="F25" s="147" t="s">
        <v>505</v>
      </c>
      <c r="BA25" s="163">
        <v>2</v>
      </c>
    </row>
    <row r="26" ht="15" thickBot="1" thickTop="1">
      <c r="BA26" s="163">
        <v>3</v>
      </c>
    </row>
    <row r="27" spans="2:53" ht="15" thickBot="1" thickTop="1">
      <c r="B27" s="166" t="s">
        <v>523</v>
      </c>
      <c r="D27" s="745"/>
      <c r="E27" s="746"/>
      <c r="F27" s="747"/>
      <c r="AH27" s="163" t="s">
        <v>524</v>
      </c>
      <c r="BA27" s="163">
        <v>4</v>
      </c>
    </row>
    <row r="28" spans="2:34" ht="15" thickBot="1" thickTop="1">
      <c r="B28" s="166" t="s">
        <v>50</v>
      </c>
      <c r="D28" s="324"/>
      <c r="E28" s="147" t="s">
        <v>51</v>
      </c>
      <c r="AH28" s="163" t="s">
        <v>525</v>
      </c>
    </row>
    <row r="29" spans="2:34" ht="15" thickBot="1" thickTop="1">
      <c r="B29" s="166" t="s">
        <v>508</v>
      </c>
      <c r="C29" s="147" t="s">
        <v>510</v>
      </c>
      <c r="D29" s="324"/>
      <c r="E29" s="147" t="s">
        <v>513</v>
      </c>
      <c r="AH29" s="163" t="s">
        <v>526</v>
      </c>
    </row>
    <row r="30" spans="3:34" ht="15" thickBot="1" thickTop="1">
      <c r="C30" s="147" t="s">
        <v>511</v>
      </c>
      <c r="D30" s="324"/>
      <c r="E30" s="147" t="s">
        <v>513</v>
      </c>
      <c r="AH30" s="163" t="s">
        <v>527</v>
      </c>
    </row>
    <row r="31" spans="3:34" ht="15" thickBot="1" thickTop="1">
      <c r="C31" s="147" t="s">
        <v>512</v>
      </c>
      <c r="D31" s="324"/>
      <c r="E31" s="147" t="s">
        <v>513</v>
      </c>
      <c r="AH31" s="163" t="s">
        <v>528</v>
      </c>
    </row>
    <row r="32" spans="2:34" ht="15" thickBot="1" thickTop="1">
      <c r="B32" s="166" t="s">
        <v>538</v>
      </c>
      <c r="D32" s="325"/>
      <c r="E32" s="194" t="s">
        <v>513</v>
      </c>
      <c r="AH32" s="163" t="s">
        <v>529</v>
      </c>
    </row>
    <row r="33" spans="2:34" ht="15" thickBot="1" thickTop="1">
      <c r="B33" s="199" t="s">
        <v>532</v>
      </c>
      <c r="D33" s="739"/>
      <c r="E33" s="740"/>
      <c r="F33" s="147" t="s">
        <v>534</v>
      </c>
      <c r="AH33" s="163" t="s">
        <v>530</v>
      </c>
    </row>
    <row r="34" spans="2:34" ht="15" thickBot="1" thickTop="1">
      <c r="B34" s="147" t="s">
        <v>533</v>
      </c>
      <c r="AH34" s="163" t="s">
        <v>531</v>
      </c>
    </row>
  </sheetData>
  <sheetProtection sheet="1" objects="1" scenarios="1" selectLockedCells="1"/>
  <mergeCells count="11">
    <mergeCell ref="D27:F27"/>
    <mergeCell ref="AA13:AA16"/>
    <mergeCell ref="N15:Q15"/>
    <mergeCell ref="N17:Q17"/>
    <mergeCell ref="N10:S10"/>
    <mergeCell ref="D33:E33"/>
    <mergeCell ref="N13:Q13"/>
    <mergeCell ref="S12:V12"/>
    <mergeCell ref="S13:V13"/>
    <mergeCell ref="N12:Q12"/>
    <mergeCell ref="F10:H10"/>
  </mergeCells>
  <dataValidations count="6">
    <dataValidation type="whole" operator="greaterThan" allowBlank="1" showInputMessage="1" showErrorMessage="1" sqref="D19:D21 D24 D12:D17 D4:D9">
      <formula1>0</formula1>
    </dataValidation>
    <dataValidation type="list" operator="greaterThan" allowBlank="1" showInputMessage="1" showErrorMessage="1" sqref="D23">
      <formula1>$BA$24:$BA$25</formula1>
    </dataValidation>
    <dataValidation type="list" operator="greaterThan" allowBlank="1" showInputMessage="1" showErrorMessage="1" sqref="D25">
      <formula1>$BA$24:$BA$27</formula1>
    </dataValidation>
    <dataValidation type="list" allowBlank="1" showInputMessage="1" showErrorMessage="1" sqref="M10:M11">
      <formula1>$Y$4:$Y$5</formula1>
    </dataValidation>
    <dataValidation operator="equal" showInputMessage="1" showErrorMessage="1" sqref="N10:N11"/>
    <dataValidation type="list" allowBlank="1" showInputMessage="1" showErrorMessage="1" sqref="D27:F27">
      <formula1>$AH$26:$AH$34</formula1>
    </dataValidation>
  </dataValidations>
  <printOptions/>
  <pageMargins left="0.1968503937007874" right="0.1968503937007874" top="0.1968503937007874" bottom="0.1968503937007874" header="0.07874015748031496" footer="0.07874015748031496"/>
  <pageSetup horizontalDpi="600" verticalDpi="600" orientation="portrait" paperSize="8" r:id="rId2"/>
  <drawing r:id="rId1"/>
</worksheet>
</file>

<file path=xl/worksheets/sheet12.xml><?xml version="1.0" encoding="utf-8"?>
<worksheet xmlns="http://schemas.openxmlformats.org/spreadsheetml/2006/main" xmlns:r="http://schemas.openxmlformats.org/officeDocument/2006/relationships">
  <sheetPr codeName="Sheet6"/>
  <dimension ref="A1:AG70"/>
  <sheetViews>
    <sheetView zoomScalePageLayoutView="0" workbookViewId="0" topLeftCell="A1">
      <selection activeCell="W64" sqref="W64"/>
    </sheetView>
  </sheetViews>
  <sheetFormatPr defaultColWidth="2.625" defaultRowHeight="18.75" customHeight="1"/>
  <cols>
    <col min="1" max="16384" width="2.625" style="250" customWidth="1"/>
  </cols>
  <sheetData>
    <row r="1" ht="18.75" customHeight="1">
      <c r="A1" s="1" t="s">
        <v>464</v>
      </c>
    </row>
    <row r="3" spans="9:25" ht="18.75" customHeight="1">
      <c r="I3" s="832" t="s">
        <v>465</v>
      </c>
      <c r="J3" s="832"/>
      <c r="K3" s="832"/>
      <c r="L3" s="832"/>
      <c r="M3" s="832"/>
      <c r="N3" s="832"/>
      <c r="O3" s="832"/>
      <c r="P3" s="832"/>
      <c r="Q3" s="832"/>
      <c r="R3" s="832"/>
      <c r="S3" s="832"/>
      <c r="T3" s="832"/>
      <c r="U3" s="832"/>
      <c r="V3" s="832"/>
      <c r="W3" s="832"/>
      <c r="X3" s="832"/>
      <c r="Y3" s="832"/>
    </row>
    <row r="4" spans="9:25" ht="18.75" customHeight="1">
      <c r="I4" s="832"/>
      <c r="J4" s="832"/>
      <c r="K4" s="832"/>
      <c r="L4" s="832"/>
      <c r="M4" s="832"/>
      <c r="N4" s="832"/>
      <c r="O4" s="832"/>
      <c r="P4" s="832"/>
      <c r="Q4" s="832"/>
      <c r="R4" s="832"/>
      <c r="S4" s="832"/>
      <c r="T4" s="832"/>
      <c r="U4" s="832"/>
      <c r="V4" s="832"/>
      <c r="W4" s="832"/>
      <c r="X4" s="832"/>
      <c r="Y4" s="832"/>
    </row>
    <row r="6" spans="1:33" ht="18.75" customHeight="1">
      <c r="A6" s="251"/>
      <c r="B6" s="251"/>
      <c r="C6" s="251"/>
      <c r="D6" s="251"/>
      <c r="E6" s="251"/>
      <c r="F6" s="251"/>
      <c r="G6" s="251"/>
      <c r="H6" s="251"/>
      <c r="I6" s="251"/>
      <c r="J6" s="251"/>
      <c r="K6" s="251"/>
      <c r="L6" s="251"/>
      <c r="M6" s="251"/>
      <c r="N6" s="251"/>
      <c r="O6" s="251"/>
      <c r="P6" s="251"/>
      <c r="Q6" s="251"/>
      <c r="R6" s="251"/>
      <c r="S6" s="251"/>
      <c r="T6" s="251"/>
      <c r="U6" s="251"/>
      <c r="V6" s="251"/>
      <c r="W6" s="563" t="s">
        <v>547</v>
      </c>
      <c r="X6" s="563"/>
      <c r="Y6" s="654">
        <f>WIDECHAR('完成時入力表'!D4)</f>
      </c>
      <c r="Z6" s="654"/>
      <c r="AA6" s="12" t="s">
        <v>68</v>
      </c>
      <c r="AB6" s="654">
        <f>WIDECHAR('完成時入力表'!D5)</f>
      </c>
      <c r="AC6" s="654"/>
      <c r="AD6" s="12" t="s">
        <v>69</v>
      </c>
      <c r="AE6" s="654">
        <f>WIDECHAR('完成時入力表'!D6)</f>
      </c>
      <c r="AF6" s="654"/>
      <c r="AG6" s="12" t="s">
        <v>70</v>
      </c>
    </row>
    <row r="7" spans="1:33" ht="18.75" customHeight="1">
      <c r="A7" s="251"/>
      <c r="B7" s="251" t="str">
        <f>+'１号様式'!C13</f>
        <v>新冠町長　鳴　海　　修　司　様</v>
      </c>
      <c r="C7" s="251"/>
      <c r="D7" s="251"/>
      <c r="E7" s="251"/>
      <c r="F7" s="251"/>
      <c r="G7" s="251"/>
      <c r="H7" s="251"/>
      <c r="I7" s="251"/>
      <c r="J7" s="251"/>
      <c r="K7" s="251"/>
      <c r="L7" s="251"/>
      <c r="M7" s="251"/>
      <c r="N7" s="251"/>
      <c r="O7" s="251"/>
      <c r="P7" s="251"/>
      <c r="Q7" s="251"/>
      <c r="R7" s="251"/>
      <c r="S7" s="251"/>
      <c r="T7" s="251"/>
      <c r="U7" s="251"/>
      <c r="V7" s="251"/>
      <c r="W7" s="251"/>
      <c r="X7" s="251"/>
      <c r="Y7" s="251"/>
      <c r="Z7" s="251"/>
      <c r="AA7" s="251"/>
      <c r="AB7" s="251"/>
      <c r="AC7" s="251"/>
      <c r="AD7" s="251"/>
      <c r="AE7" s="251"/>
      <c r="AF7" s="251"/>
      <c r="AG7" s="251"/>
    </row>
    <row r="8" spans="1:33" ht="18.75" customHeight="1">
      <c r="A8" s="251"/>
      <c r="B8" s="251"/>
      <c r="C8" s="251"/>
      <c r="D8" s="251"/>
      <c r="E8" s="251"/>
      <c r="F8" s="251"/>
      <c r="G8" s="251"/>
      <c r="H8" s="251"/>
      <c r="I8" s="251"/>
      <c r="J8" s="251"/>
      <c r="K8" s="251"/>
      <c r="L8" s="251"/>
      <c r="M8" s="251"/>
      <c r="N8" s="251"/>
      <c r="O8" s="251"/>
      <c r="P8" s="251"/>
      <c r="Q8" s="251"/>
      <c r="R8" s="251"/>
      <c r="S8" s="251"/>
      <c r="T8" s="251"/>
      <c r="U8" s="251"/>
      <c r="V8" s="251"/>
      <c r="W8" s="251"/>
      <c r="X8" s="251"/>
      <c r="Y8" s="251"/>
      <c r="Z8" s="251"/>
      <c r="AA8" s="251"/>
      <c r="AB8" s="251"/>
      <c r="AC8" s="251"/>
      <c r="AD8" s="251"/>
      <c r="AE8" s="251"/>
      <c r="AF8" s="251"/>
      <c r="AG8" s="251"/>
    </row>
    <row r="9" spans="1:33" ht="18.75" customHeight="1">
      <c r="A9" s="251"/>
      <c r="B9" s="251"/>
      <c r="C9" s="251"/>
      <c r="D9" s="251"/>
      <c r="E9" s="251"/>
      <c r="F9" s="251"/>
      <c r="G9" s="251"/>
      <c r="H9" s="251"/>
      <c r="I9" s="251"/>
      <c r="J9" s="251"/>
      <c r="K9" s="251"/>
      <c r="L9" s="251"/>
      <c r="M9" s="251"/>
      <c r="N9" s="251"/>
      <c r="O9" s="251"/>
      <c r="P9" s="251"/>
      <c r="Q9" s="251"/>
      <c r="R9" s="251"/>
      <c r="S9" s="251" t="s">
        <v>467</v>
      </c>
      <c r="T9" s="251"/>
      <c r="U9" s="251"/>
      <c r="V9" s="806">
        <f>+'１号様式'!J14</f>
      </c>
      <c r="W9" s="806"/>
      <c r="X9" s="806"/>
      <c r="Y9" s="806"/>
      <c r="Z9" s="806"/>
      <c r="AA9" s="806"/>
      <c r="AB9" s="806"/>
      <c r="AC9" s="806"/>
      <c r="AD9" s="806"/>
      <c r="AE9" s="806"/>
      <c r="AF9" s="806"/>
      <c r="AG9" s="806"/>
    </row>
    <row r="10" spans="1:33" ht="18.75" customHeight="1">
      <c r="A10" s="251"/>
      <c r="B10" s="251"/>
      <c r="C10" s="251"/>
      <c r="D10" s="251"/>
      <c r="E10" s="251"/>
      <c r="F10" s="251"/>
      <c r="G10" s="251"/>
      <c r="H10" s="251"/>
      <c r="I10" s="251"/>
      <c r="J10" s="251"/>
      <c r="K10" s="251"/>
      <c r="L10" s="251"/>
      <c r="M10" s="251"/>
      <c r="N10" s="251"/>
      <c r="O10" s="251" t="s">
        <v>466</v>
      </c>
      <c r="P10" s="251"/>
      <c r="Q10" s="251"/>
      <c r="R10" s="251"/>
      <c r="S10" s="251"/>
      <c r="T10" s="251"/>
      <c r="U10" s="251"/>
      <c r="V10" s="806"/>
      <c r="W10" s="806"/>
      <c r="X10" s="806"/>
      <c r="Y10" s="806"/>
      <c r="Z10" s="806"/>
      <c r="AA10" s="806"/>
      <c r="AB10" s="806"/>
      <c r="AC10" s="806"/>
      <c r="AD10" s="806"/>
      <c r="AE10" s="806"/>
      <c r="AF10" s="806"/>
      <c r="AG10" s="806"/>
    </row>
    <row r="11" spans="1:33" ht="18.75" customHeight="1">
      <c r="A11" s="251"/>
      <c r="B11" s="251"/>
      <c r="C11" s="251"/>
      <c r="D11" s="251"/>
      <c r="E11" s="251"/>
      <c r="F11" s="251"/>
      <c r="G11" s="251"/>
      <c r="H11" s="251"/>
      <c r="I11" s="251"/>
      <c r="J11" s="251"/>
      <c r="K11" s="251"/>
      <c r="L11" s="251"/>
      <c r="M11" s="251"/>
      <c r="N11" s="251"/>
      <c r="O11" s="251" t="s">
        <v>17</v>
      </c>
      <c r="P11" s="251"/>
      <c r="Q11" s="251"/>
      <c r="R11" s="251"/>
      <c r="S11" s="251" t="s">
        <v>468</v>
      </c>
      <c r="T11" s="251"/>
      <c r="U11" s="251"/>
      <c r="V11" s="807">
        <f>+'１号様式'!J16</f>
      </c>
      <c r="W11" s="807"/>
      <c r="X11" s="807"/>
      <c r="Y11" s="807"/>
      <c r="Z11" s="807"/>
      <c r="AA11" s="807"/>
      <c r="AB11" s="807"/>
      <c r="AC11" s="807"/>
      <c r="AD11" s="807"/>
      <c r="AE11" s="807"/>
      <c r="AF11" s="807"/>
      <c r="AG11" s="251"/>
    </row>
    <row r="12" spans="1:33" ht="18.75" customHeight="1">
      <c r="A12" s="251"/>
      <c r="B12" s="251"/>
      <c r="C12" s="251"/>
      <c r="D12" s="251"/>
      <c r="E12" s="251"/>
      <c r="F12" s="251"/>
      <c r="G12" s="251"/>
      <c r="H12" s="251"/>
      <c r="I12" s="251"/>
      <c r="J12" s="251"/>
      <c r="K12" s="251"/>
      <c r="L12" s="251"/>
      <c r="M12" s="251"/>
      <c r="N12" s="251"/>
      <c r="O12" s="251"/>
      <c r="P12" s="251"/>
      <c r="Q12" s="251"/>
      <c r="R12" s="251"/>
      <c r="S12" s="251"/>
      <c r="T12" s="251"/>
      <c r="U12" s="251"/>
      <c r="V12" s="251"/>
      <c r="W12" s="251"/>
      <c r="X12" s="251"/>
      <c r="Y12" s="251"/>
      <c r="Z12" s="251"/>
      <c r="AA12" s="251"/>
      <c r="AB12" s="251"/>
      <c r="AC12" s="251"/>
      <c r="AD12" s="251"/>
      <c r="AE12" s="251"/>
      <c r="AF12" s="251"/>
      <c r="AG12" s="251"/>
    </row>
    <row r="13" spans="1:33" ht="18.75" customHeight="1" thickBot="1">
      <c r="A13" s="251"/>
      <c r="B13" s="251" t="s">
        <v>469</v>
      </c>
      <c r="C13" s="251"/>
      <c r="D13" s="251"/>
      <c r="E13" s="251"/>
      <c r="F13" s="251"/>
      <c r="G13" s="251"/>
      <c r="H13" s="251"/>
      <c r="I13" s="251"/>
      <c r="J13" s="251"/>
      <c r="K13" s="251"/>
      <c r="L13" s="251"/>
      <c r="M13" s="251"/>
      <c r="N13" s="251"/>
      <c r="O13" s="251"/>
      <c r="P13" s="251"/>
      <c r="Q13" s="251"/>
      <c r="R13" s="251"/>
      <c r="S13" s="251"/>
      <c r="T13" s="251"/>
      <c r="U13" s="251"/>
      <c r="V13" s="251"/>
      <c r="W13" s="251"/>
      <c r="X13" s="251"/>
      <c r="Y13" s="251"/>
      <c r="Z13" s="251"/>
      <c r="AA13" s="251"/>
      <c r="AB13" s="251"/>
      <c r="AC13" s="251"/>
      <c r="AD13" s="251"/>
      <c r="AE13" s="251"/>
      <c r="AF13" s="251"/>
      <c r="AG13" s="251"/>
    </row>
    <row r="14" spans="1:33" ht="24.75" customHeight="1">
      <c r="A14" s="828" t="s">
        <v>470</v>
      </c>
      <c r="B14" s="829"/>
      <c r="C14" s="829"/>
      <c r="D14" s="829"/>
      <c r="E14" s="829"/>
      <c r="F14" s="829"/>
      <c r="G14" s="829"/>
      <c r="H14" s="829"/>
      <c r="I14" s="276"/>
      <c r="J14" s="830" t="s">
        <v>547</v>
      </c>
      <c r="K14" s="830"/>
      <c r="L14" s="831">
        <f>WIDECHAR('完成時入力表'!D7)</f>
      </c>
      <c r="M14" s="831"/>
      <c r="N14" s="291" t="s">
        <v>68</v>
      </c>
      <c r="O14" s="831">
        <f>WIDECHAR('完成時入力表'!D8)</f>
      </c>
      <c r="P14" s="831"/>
      <c r="Q14" s="291" t="s">
        <v>69</v>
      </c>
      <c r="R14" s="831">
        <f>WIDECHAR('完成時入力表'!D9)</f>
      </c>
      <c r="S14" s="831"/>
      <c r="T14" s="277" t="s">
        <v>70</v>
      </c>
      <c r="U14" s="278"/>
      <c r="V14" s="278" t="s">
        <v>7</v>
      </c>
      <c r="W14" s="821">
        <f>WIDECHAR('完成時入力表'!D10)</f>
      </c>
      <c r="X14" s="821"/>
      <c r="Y14" s="821"/>
      <c r="Z14" s="278" t="s">
        <v>471</v>
      </c>
      <c r="AA14" s="825">
        <f>WIDECHAR('完成時入力表'!F10)</f>
      </c>
      <c r="AB14" s="825"/>
      <c r="AC14" s="825"/>
      <c r="AD14" s="825"/>
      <c r="AE14" s="825"/>
      <c r="AF14" s="278"/>
      <c r="AG14" s="279"/>
    </row>
    <row r="15" spans="1:33" ht="24.75" customHeight="1">
      <c r="A15" s="826" t="s">
        <v>30</v>
      </c>
      <c r="B15" s="827"/>
      <c r="C15" s="827"/>
      <c r="D15" s="827"/>
      <c r="E15" s="827"/>
      <c r="F15" s="827"/>
      <c r="G15" s="827"/>
      <c r="H15" s="827"/>
      <c r="I15" s="822">
        <f>+'入力表'!C7&amp;'入力表'!H11</f>
      </c>
      <c r="J15" s="823"/>
      <c r="K15" s="823"/>
      <c r="L15" s="823"/>
      <c r="M15" s="823"/>
      <c r="N15" s="823"/>
      <c r="O15" s="823"/>
      <c r="P15" s="823"/>
      <c r="Q15" s="823"/>
      <c r="R15" s="823"/>
      <c r="S15" s="823"/>
      <c r="T15" s="823"/>
      <c r="U15" s="823"/>
      <c r="V15" s="823"/>
      <c r="W15" s="823"/>
      <c r="X15" s="823"/>
      <c r="Y15" s="823"/>
      <c r="Z15" s="823"/>
      <c r="AA15" s="823"/>
      <c r="AB15" s="823"/>
      <c r="AC15" s="823"/>
      <c r="AD15" s="823"/>
      <c r="AE15" s="823"/>
      <c r="AF15" s="823"/>
      <c r="AG15" s="824"/>
    </row>
    <row r="16" spans="1:33" ht="24.75" customHeight="1">
      <c r="A16" s="833" t="s">
        <v>472</v>
      </c>
      <c r="B16" s="785"/>
      <c r="C16" s="785"/>
      <c r="D16" s="785"/>
      <c r="E16" s="785"/>
      <c r="F16" s="785"/>
      <c r="G16" s="785"/>
      <c r="H16" s="785"/>
      <c r="I16" s="834" t="str">
        <f>IF('入力表'!C12=1,"○","　")</f>
        <v>　</v>
      </c>
      <c r="J16" s="835"/>
      <c r="K16" s="836"/>
      <c r="L16" s="834" t="str">
        <f>IF('入力表'!C12=2,"○","　")</f>
        <v>　</v>
      </c>
      <c r="M16" s="835"/>
      <c r="N16" s="836"/>
      <c r="O16" s="754" t="s">
        <v>467</v>
      </c>
      <c r="P16" s="755"/>
      <c r="Q16" s="756"/>
      <c r="R16" s="822">
        <f>+'１号様式'!R21:AF21</f>
      </c>
      <c r="S16" s="823"/>
      <c r="T16" s="823"/>
      <c r="U16" s="823"/>
      <c r="V16" s="823"/>
      <c r="W16" s="823"/>
      <c r="X16" s="823"/>
      <c r="Y16" s="823"/>
      <c r="Z16" s="823"/>
      <c r="AA16" s="823"/>
      <c r="AB16" s="823"/>
      <c r="AC16" s="823"/>
      <c r="AD16" s="823"/>
      <c r="AE16" s="823"/>
      <c r="AF16" s="823"/>
      <c r="AG16" s="824"/>
    </row>
    <row r="17" spans="1:33" ht="24.75" customHeight="1">
      <c r="A17" s="784"/>
      <c r="B17" s="785"/>
      <c r="C17" s="785"/>
      <c r="D17" s="785"/>
      <c r="E17" s="785"/>
      <c r="F17" s="785"/>
      <c r="G17" s="785"/>
      <c r="H17" s="785"/>
      <c r="I17" s="837"/>
      <c r="J17" s="838"/>
      <c r="K17" s="839"/>
      <c r="L17" s="837"/>
      <c r="M17" s="838"/>
      <c r="N17" s="839"/>
      <c r="O17" s="754" t="s">
        <v>468</v>
      </c>
      <c r="P17" s="755"/>
      <c r="Q17" s="756"/>
      <c r="R17" s="822">
        <f>+'１号様式'!R22:AF22</f>
      </c>
      <c r="S17" s="823"/>
      <c r="T17" s="823"/>
      <c r="U17" s="823"/>
      <c r="V17" s="823"/>
      <c r="W17" s="823"/>
      <c r="X17" s="823"/>
      <c r="Y17" s="823"/>
      <c r="Z17" s="823"/>
      <c r="AA17" s="823"/>
      <c r="AB17" s="823"/>
      <c r="AC17" s="823"/>
      <c r="AD17" s="823"/>
      <c r="AE17" s="823"/>
      <c r="AF17" s="823"/>
      <c r="AG17" s="824"/>
    </row>
    <row r="18" spans="1:33" ht="24.75" customHeight="1">
      <c r="A18" s="826" t="s">
        <v>475</v>
      </c>
      <c r="B18" s="827"/>
      <c r="C18" s="827"/>
      <c r="D18" s="827"/>
      <c r="E18" s="827"/>
      <c r="F18" s="827"/>
      <c r="G18" s="785" t="s">
        <v>473</v>
      </c>
      <c r="H18" s="785"/>
      <c r="I18" s="563" t="s">
        <v>547</v>
      </c>
      <c r="J18" s="563"/>
      <c r="K18" s="654">
        <f>WIDECHAR('完成時入力表'!D12)</f>
      </c>
      <c r="L18" s="654"/>
      <c r="M18" s="12" t="s">
        <v>68</v>
      </c>
      <c r="N18" s="654">
        <f>WIDECHAR('完成時入力表'!D13)</f>
      </c>
      <c r="O18" s="654"/>
      <c r="P18" s="12" t="s">
        <v>69</v>
      </c>
      <c r="Q18" s="654">
        <f>WIDECHAR('完成時入力表'!D14)</f>
      </c>
      <c r="R18" s="654"/>
      <c r="S18" s="12" t="s">
        <v>70</v>
      </c>
      <c r="T18" s="775" t="s">
        <v>479</v>
      </c>
      <c r="U18" s="776"/>
      <c r="V18" s="776"/>
      <c r="W18" s="776"/>
      <c r="X18" s="777"/>
      <c r="Y18" s="775"/>
      <c r="Z18" s="776"/>
      <c r="AA18" s="776"/>
      <c r="AB18" s="776"/>
      <c r="AC18" s="776"/>
      <c r="AD18" s="776"/>
      <c r="AE18" s="776"/>
      <c r="AF18" s="776"/>
      <c r="AG18" s="815"/>
    </row>
    <row r="19" spans="1:33" ht="24.75" customHeight="1">
      <c r="A19" s="826"/>
      <c r="B19" s="827"/>
      <c r="C19" s="827"/>
      <c r="D19" s="827"/>
      <c r="E19" s="827"/>
      <c r="F19" s="827"/>
      <c r="G19" s="785" t="s">
        <v>474</v>
      </c>
      <c r="H19" s="785"/>
      <c r="I19" s="563" t="s">
        <v>547</v>
      </c>
      <c r="J19" s="563"/>
      <c r="K19" s="654">
        <f>WIDECHAR('完成時入力表'!D15)</f>
      </c>
      <c r="L19" s="654"/>
      <c r="M19" s="12" t="s">
        <v>68</v>
      </c>
      <c r="N19" s="654">
        <f>WIDECHAR('完成時入力表'!D16)</f>
      </c>
      <c r="O19" s="654"/>
      <c r="P19" s="12" t="s">
        <v>69</v>
      </c>
      <c r="Q19" s="654">
        <f>WIDECHAR('完成時入力表'!D17)</f>
      </c>
      <c r="R19" s="654"/>
      <c r="S19" s="12" t="s">
        <v>70</v>
      </c>
      <c r="T19" s="780"/>
      <c r="U19" s="781"/>
      <c r="V19" s="781"/>
      <c r="W19" s="781"/>
      <c r="X19" s="782"/>
      <c r="Y19" s="780"/>
      <c r="Z19" s="781"/>
      <c r="AA19" s="781"/>
      <c r="AB19" s="781"/>
      <c r="AC19" s="781"/>
      <c r="AD19" s="781"/>
      <c r="AE19" s="781"/>
      <c r="AF19" s="781"/>
      <c r="AG19" s="816"/>
    </row>
    <row r="20" spans="1:33" ht="24.75" customHeight="1">
      <c r="A20" s="784" t="s">
        <v>72</v>
      </c>
      <c r="B20" s="785"/>
      <c r="C20" s="785"/>
      <c r="D20" s="785"/>
      <c r="E20" s="785"/>
      <c r="F20" s="785"/>
      <c r="G20" s="785"/>
      <c r="H20" s="785"/>
      <c r="I20" s="264" t="s">
        <v>480</v>
      </c>
      <c r="J20" s="265"/>
      <c r="K20" s="265"/>
      <c r="L20" s="265"/>
      <c r="M20" s="265"/>
      <c r="N20" s="265"/>
      <c r="O20" s="265"/>
      <c r="P20" s="265"/>
      <c r="Q20" s="776" t="str">
        <f>WIDECHAR('入力表'!F32)</f>
        <v>０</v>
      </c>
      <c r="R20" s="776"/>
      <c r="S20" s="265" t="s">
        <v>9</v>
      </c>
      <c r="T20" s="266"/>
      <c r="U20" s="264"/>
      <c r="V20" s="265" t="s">
        <v>482</v>
      </c>
      <c r="W20" s="265"/>
      <c r="X20" s="265"/>
      <c r="Y20" s="265"/>
      <c r="Z20" s="265"/>
      <c r="AA20" s="265"/>
      <c r="AB20" s="265"/>
      <c r="AC20" s="265"/>
      <c r="AD20" s="776" t="str">
        <f>WIDECHAR('入力表'!F35)</f>
        <v>０</v>
      </c>
      <c r="AE20" s="776"/>
      <c r="AF20" s="265" t="s">
        <v>9</v>
      </c>
      <c r="AG20" s="280"/>
    </row>
    <row r="21" spans="1:33" ht="24.75" customHeight="1">
      <c r="A21" s="784"/>
      <c r="B21" s="785"/>
      <c r="C21" s="785"/>
      <c r="D21" s="785"/>
      <c r="E21" s="785"/>
      <c r="F21" s="785"/>
      <c r="G21" s="785"/>
      <c r="H21" s="785"/>
      <c r="I21" s="267" t="s">
        <v>481</v>
      </c>
      <c r="J21" s="268"/>
      <c r="K21" s="268"/>
      <c r="L21" s="817">
        <f>+'入力表'!F33</f>
        <v>0</v>
      </c>
      <c r="M21" s="817"/>
      <c r="N21" s="817"/>
      <c r="O21" s="817"/>
      <c r="P21" s="817"/>
      <c r="Q21" s="817"/>
      <c r="R21" s="817"/>
      <c r="S21" s="817"/>
      <c r="T21" s="269"/>
      <c r="U21" s="267"/>
      <c r="V21" s="268" t="s">
        <v>18</v>
      </c>
      <c r="W21" s="268"/>
      <c r="X21" s="817">
        <f>+'入力表'!F36</f>
      </c>
      <c r="Y21" s="817"/>
      <c r="Z21" s="817"/>
      <c r="AA21" s="817"/>
      <c r="AB21" s="817"/>
      <c r="AC21" s="817"/>
      <c r="AD21" s="817"/>
      <c r="AE21" s="817"/>
      <c r="AF21" s="817"/>
      <c r="AG21" s="281"/>
    </row>
    <row r="22" spans="1:33" ht="24.75" customHeight="1">
      <c r="A22" s="784" t="s">
        <v>483</v>
      </c>
      <c r="B22" s="785"/>
      <c r="C22" s="785"/>
      <c r="D22" s="785"/>
      <c r="E22" s="785"/>
      <c r="F22" s="785"/>
      <c r="G22" s="785"/>
      <c r="H22" s="785"/>
      <c r="I22" s="264"/>
      <c r="J22" s="265"/>
      <c r="K22" s="265"/>
      <c r="L22" s="265"/>
      <c r="M22" s="265"/>
      <c r="N22" s="265"/>
      <c r="O22" s="265"/>
      <c r="P22" s="265"/>
      <c r="Q22" s="265"/>
      <c r="R22" s="265"/>
      <c r="S22" s="265"/>
      <c r="T22" s="266"/>
      <c r="U22" s="264"/>
      <c r="V22" s="265"/>
      <c r="W22" s="265"/>
      <c r="X22" s="265"/>
      <c r="Y22" s="265"/>
      <c r="Z22" s="265"/>
      <c r="AA22" s="265"/>
      <c r="AB22" s="265"/>
      <c r="AC22" s="265"/>
      <c r="AD22" s="265"/>
      <c r="AE22" s="265"/>
      <c r="AF22" s="265"/>
      <c r="AG22" s="280"/>
    </row>
    <row r="23" spans="1:33" ht="24.75" customHeight="1">
      <c r="A23" s="784"/>
      <c r="B23" s="785"/>
      <c r="C23" s="785"/>
      <c r="D23" s="785"/>
      <c r="E23" s="785"/>
      <c r="F23" s="785"/>
      <c r="G23" s="785"/>
      <c r="H23" s="785"/>
      <c r="I23" s="267"/>
      <c r="J23" s="818">
        <f>+'設計書'!O104</f>
        <v>25600</v>
      </c>
      <c r="K23" s="818"/>
      <c r="L23" s="818"/>
      <c r="M23" s="818"/>
      <c r="N23" s="818"/>
      <c r="O23" s="818"/>
      <c r="P23" s="818"/>
      <c r="Q23" s="818"/>
      <c r="R23" s="818"/>
      <c r="S23" s="268" t="s">
        <v>327</v>
      </c>
      <c r="T23" s="269"/>
      <c r="U23" s="267"/>
      <c r="V23" s="268"/>
      <c r="W23" s="268"/>
      <c r="X23" s="268"/>
      <c r="Y23" s="268"/>
      <c r="Z23" s="268"/>
      <c r="AA23" s="268"/>
      <c r="AB23" s="268"/>
      <c r="AC23" s="268"/>
      <c r="AD23" s="268"/>
      <c r="AE23" s="268"/>
      <c r="AF23" s="268"/>
      <c r="AG23" s="281"/>
    </row>
    <row r="24" spans="1:33" ht="24.75" customHeight="1">
      <c r="A24" s="282"/>
      <c r="B24" s="819" t="s">
        <v>484</v>
      </c>
      <c r="C24" s="819"/>
      <c r="D24" s="819"/>
      <c r="E24" s="819"/>
      <c r="F24" s="819"/>
      <c r="G24" s="819"/>
      <c r="H24" s="819"/>
      <c r="I24" s="819"/>
      <c r="J24" s="819"/>
      <c r="K24" s="819"/>
      <c r="L24" s="819"/>
      <c r="M24" s="819"/>
      <c r="N24" s="819"/>
      <c r="O24" s="819"/>
      <c r="P24" s="819"/>
      <c r="Q24" s="819"/>
      <c r="R24" s="265"/>
      <c r="S24" s="265"/>
      <c r="T24" s="265"/>
      <c r="U24" s="611" t="s">
        <v>547</v>
      </c>
      <c r="V24" s="611"/>
      <c r="W24" s="611"/>
      <c r="X24" s="611"/>
      <c r="Y24" s="62" t="s">
        <v>68</v>
      </c>
      <c r="Z24" s="611"/>
      <c r="AA24" s="611"/>
      <c r="AB24" s="62" t="s">
        <v>69</v>
      </c>
      <c r="AC24" s="611"/>
      <c r="AD24" s="611"/>
      <c r="AE24" s="62" t="s">
        <v>70</v>
      </c>
      <c r="AF24" s="265"/>
      <c r="AG24" s="280"/>
    </row>
    <row r="25" spans="1:33" ht="24.75" customHeight="1">
      <c r="A25" s="283"/>
      <c r="B25" s="817"/>
      <c r="C25" s="817"/>
      <c r="D25" s="817"/>
      <c r="E25" s="817"/>
      <c r="F25" s="817"/>
      <c r="G25" s="817"/>
      <c r="H25" s="817"/>
      <c r="I25" s="817"/>
      <c r="J25" s="817"/>
      <c r="K25" s="817"/>
      <c r="L25" s="817"/>
      <c r="M25" s="817"/>
      <c r="N25" s="817"/>
      <c r="O25" s="817"/>
      <c r="P25" s="817"/>
      <c r="Q25" s="817"/>
      <c r="R25" s="268"/>
      <c r="S25" s="268"/>
      <c r="T25" s="268"/>
      <c r="U25" s="268" t="str">
        <f>+B7</f>
        <v>新冠町長　鳴　海　　修　司　様</v>
      </c>
      <c r="V25" s="268"/>
      <c r="W25" s="268"/>
      <c r="X25" s="268"/>
      <c r="Y25" s="268"/>
      <c r="Z25" s="268"/>
      <c r="AA25" s="268"/>
      <c r="AB25" s="268"/>
      <c r="AC25" s="268"/>
      <c r="AD25" s="268"/>
      <c r="AE25" s="268"/>
      <c r="AF25" s="268"/>
      <c r="AG25" s="281"/>
    </row>
    <row r="26" spans="1:33" ht="33" customHeight="1">
      <c r="A26" s="784" t="s">
        <v>485</v>
      </c>
      <c r="B26" s="785"/>
      <c r="C26" s="785"/>
      <c r="D26" s="785"/>
      <c r="E26" s="785"/>
      <c r="F26" s="785"/>
      <c r="G26" s="785"/>
      <c r="H26" s="785"/>
      <c r="I26" s="820" t="s">
        <v>547</v>
      </c>
      <c r="J26" s="761"/>
      <c r="K26" s="761"/>
      <c r="L26" s="761"/>
      <c r="M26" s="260" t="s">
        <v>68</v>
      </c>
      <c r="N26" s="761"/>
      <c r="O26" s="761"/>
      <c r="P26" s="260" t="s">
        <v>69</v>
      </c>
      <c r="Q26" s="761"/>
      <c r="R26" s="761"/>
      <c r="S26" s="263" t="s">
        <v>70</v>
      </c>
      <c r="T26" s="808" t="s">
        <v>487</v>
      </c>
      <c r="U26" s="809"/>
      <c r="V26" s="810"/>
      <c r="W26" s="264"/>
      <c r="X26" s="265"/>
      <c r="Y26" s="265"/>
      <c r="Z26" s="265"/>
      <c r="AA26" s="265"/>
      <c r="AB26" s="265"/>
      <c r="AC26" s="265"/>
      <c r="AD26" s="265"/>
      <c r="AE26" s="265"/>
      <c r="AF26" s="265"/>
      <c r="AG26" s="280"/>
    </row>
    <row r="27" spans="1:33" ht="33" customHeight="1">
      <c r="A27" s="784" t="s">
        <v>486</v>
      </c>
      <c r="B27" s="785"/>
      <c r="C27" s="785"/>
      <c r="D27" s="785"/>
      <c r="E27" s="785"/>
      <c r="F27" s="785"/>
      <c r="G27" s="785"/>
      <c r="H27" s="785"/>
      <c r="I27" s="259"/>
      <c r="J27" s="261"/>
      <c r="K27" s="261"/>
      <c r="L27" s="261"/>
      <c r="M27" s="261"/>
      <c r="N27" s="261"/>
      <c r="O27" s="261"/>
      <c r="P27" s="261"/>
      <c r="Q27" s="261"/>
      <c r="R27" s="261"/>
      <c r="S27" s="262"/>
      <c r="T27" s="811"/>
      <c r="U27" s="812"/>
      <c r="V27" s="813"/>
      <c r="W27" s="267"/>
      <c r="X27" s="268"/>
      <c r="Y27" s="268"/>
      <c r="Z27" s="268"/>
      <c r="AA27" s="268"/>
      <c r="AB27" s="268"/>
      <c r="AC27" s="268"/>
      <c r="AD27" s="268"/>
      <c r="AE27" s="268"/>
      <c r="AF27" s="268"/>
      <c r="AG27" s="281"/>
    </row>
    <row r="28" spans="1:33" ht="24.75" customHeight="1">
      <c r="A28" s="282" t="s">
        <v>488</v>
      </c>
      <c r="B28" s="265"/>
      <c r="C28" s="265"/>
      <c r="D28" s="265"/>
      <c r="E28" s="265"/>
      <c r="F28" s="265"/>
      <c r="G28" s="265"/>
      <c r="H28" s="265"/>
      <c r="I28" s="265"/>
      <c r="J28" s="265"/>
      <c r="K28" s="265"/>
      <c r="L28" s="265"/>
      <c r="M28" s="265"/>
      <c r="N28" s="265"/>
      <c r="O28" s="265"/>
      <c r="P28" s="265"/>
      <c r="Q28" s="265"/>
      <c r="R28" s="265"/>
      <c r="S28" s="266"/>
      <c r="T28" s="264" t="s">
        <v>489</v>
      </c>
      <c r="U28" s="265"/>
      <c r="V28" s="265"/>
      <c r="W28" s="265"/>
      <c r="X28" s="265"/>
      <c r="Y28" s="265"/>
      <c r="Z28" s="265"/>
      <c r="AA28" s="265"/>
      <c r="AB28" s="265"/>
      <c r="AC28" s="265"/>
      <c r="AD28" s="265"/>
      <c r="AE28" s="265"/>
      <c r="AF28" s="265"/>
      <c r="AG28" s="280"/>
    </row>
    <row r="29" spans="1:33" ht="24.75" customHeight="1">
      <c r="A29" s="284"/>
      <c r="B29" s="274"/>
      <c r="C29" s="274"/>
      <c r="D29" s="274"/>
      <c r="E29" s="274"/>
      <c r="F29" s="274"/>
      <c r="G29" s="274"/>
      <c r="H29" s="274"/>
      <c r="I29" s="274"/>
      <c r="J29" s="274"/>
      <c r="K29" s="274"/>
      <c r="L29" s="274"/>
      <c r="M29" s="274"/>
      <c r="N29" s="274"/>
      <c r="O29" s="274"/>
      <c r="P29" s="274"/>
      <c r="Q29" s="274"/>
      <c r="R29" s="274"/>
      <c r="S29" s="275"/>
      <c r="T29" s="273"/>
      <c r="U29" s="274"/>
      <c r="V29" s="274"/>
      <c r="W29" s="274"/>
      <c r="X29" s="274"/>
      <c r="Y29" s="274"/>
      <c r="Z29" s="274"/>
      <c r="AA29" s="274"/>
      <c r="AB29" s="274"/>
      <c r="AC29" s="274"/>
      <c r="AD29" s="274"/>
      <c r="AE29" s="274"/>
      <c r="AF29" s="274"/>
      <c r="AG29" s="285"/>
    </row>
    <row r="30" spans="1:33" ht="24.75" customHeight="1">
      <c r="A30" s="284"/>
      <c r="B30" s="274"/>
      <c r="C30" s="274"/>
      <c r="D30" s="274"/>
      <c r="E30" s="274"/>
      <c r="F30" s="274"/>
      <c r="G30" s="274"/>
      <c r="H30" s="274"/>
      <c r="I30" s="274"/>
      <c r="J30" s="274"/>
      <c r="K30" s="274"/>
      <c r="L30" s="274"/>
      <c r="M30" s="274"/>
      <c r="N30" s="274"/>
      <c r="O30" s="274"/>
      <c r="P30" s="274"/>
      <c r="Q30" s="274"/>
      <c r="R30" s="274"/>
      <c r="S30" s="275"/>
      <c r="T30" s="273"/>
      <c r="U30" s="274" t="s">
        <v>491</v>
      </c>
      <c r="V30" s="274"/>
      <c r="W30" s="274"/>
      <c r="X30" s="274"/>
      <c r="Y30" s="274"/>
      <c r="Z30" s="274"/>
      <c r="AA30" s="274"/>
      <c r="AB30" s="274"/>
      <c r="AC30" s="274"/>
      <c r="AD30" s="274"/>
      <c r="AE30" s="274"/>
      <c r="AF30" s="274"/>
      <c r="AG30" s="285"/>
    </row>
    <row r="31" spans="1:33" ht="24.75" customHeight="1">
      <c r="A31" s="284"/>
      <c r="B31" s="274"/>
      <c r="C31" s="274"/>
      <c r="D31" s="274"/>
      <c r="E31" s="274"/>
      <c r="F31" s="274"/>
      <c r="G31" s="274"/>
      <c r="H31" s="274"/>
      <c r="I31" s="274"/>
      <c r="J31" s="274"/>
      <c r="K31" s="274"/>
      <c r="L31" s="274"/>
      <c r="M31" s="274"/>
      <c r="N31" s="274"/>
      <c r="O31" s="274"/>
      <c r="P31" s="274"/>
      <c r="Q31" s="274"/>
      <c r="R31" s="274"/>
      <c r="S31" s="275"/>
      <c r="T31" s="273"/>
      <c r="U31" s="274" t="s">
        <v>490</v>
      </c>
      <c r="V31" s="274"/>
      <c r="W31" s="274"/>
      <c r="X31" s="274"/>
      <c r="Y31" s="274"/>
      <c r="Z31" s="274"/>
      <c r="AA31" s="274"/>
      <c r="AB31" s="274"/>
      <c r="AC31" s="274"/>
      <c r="AD31" s="274"/>
      <c r="AE31" s="274"/>
      <c r="AF31" s="274"/>
      <c r="AG31" s="285"/>
    </row>
    <row r="32" spans="1:33" ht="24.75" customHeight="1">
      <c r="A32" s="284"/>
      <c r="B32" s="274"/>
      <c r="C32" s="274"/>
      <c r="D32" s="274"/>
      <c r="E32" s="274"/>
      <c r="F32" s="274"/>
      <c r="G32" s="274"/>
      <c r="H32" s="274"/>
      <c r="I32" s="274"/>
      <c r="J32" s="274"/>
      <c r="K32" s="274"/>
      <c r="L32" s="274"/>
      <c r="M32" s="274"/>
      <c r="N32" s="274"/>
      <c r="O32" s="274"/>
      <c r="P32" s="274"/>
      <c r="Q32" s="274"/>
      <c r="R32" s="274"/>
      <c r="S32" s="275"/>
      <c r="T32" s="273"/>
      <c r="U32" s="274"/>
      <c r="V32" s="274"/>
      <c r="W32" s="274"/>
      <c r="X32" s="274"/>
      <c r="Y32" s="274"/>
      <c r="Z32" s="274"/>
      <c r="AA32" s="274"/>
      <c r="AB32" s="274"/>
      <c r="AC32" s="274"/>
      <c r="AD32" s="274"/>
      <c r="AE32" s="274"/>
      <c r="AF32" s="274"/>
      <c r="AG32" s="285"/>
    </row>
    <row r="33" spans="1:33" ht="24.75" customHeight="1">
      <c r="A33" s="284"/>
      <c r="B33" s="274"/>
      <c r="C33" s="274"/>
      <c r="D33" s="274"/>
      <c r="E33" s="274"/>
      <c r="F33" s="274"/>
      <c r="G33" s="274"/>
      <c r="H33" s="274"/>
      <c r="I33" s="274"/>
      <c r="J33" s="274"/>
      <c r="K33" s="274"/>
      <c r="L33" s="274"/>
      <c r="M33" s="274"/>
      <c r="N33" s="274"/>
      <c r="O33" s="274"/>
      <c r="P33" s="274"/>
      <c r="Q33" s="274"/>
      <c r="R33" s="274"/>
      <c r="S33" s="275"/>
      <c r="T33" s="273"/>
      <c r="U33" s="274"/>
      <c r="V33" s="274"/>
      <c r="W33" s="274"/>
      <c r="X33" s="274"/>
      <c r="Y33" s="274"/>
      <c r="Z33" s="274"/>
      <c r="AA33" s="274"/>
      <c r="AB33" s="274"/>
      <c r="AC33" s="274"/>
      <c r="AD33" s="274"/>
      <c r="AE33" s="274"/>
      <c r="AF33" s="274"/>
      <c r="AG33" s="285"/>
    </row>
    <row r="34" spans="1:33" ht="24.75" customHeight="1" thickBot="1">
      <c r="A34" s="286"/>
      <c r="B34" s="287"/>
      <c r="C34" s="287"/>
      <c r="D34" s="287"/>
      <c r="E34" s="287"/>
      <c r="F34" s="287"/>
      <c r="G34" s="287"/>
      <c r="H34" s="287"/>
      <c r="I34" s="287"/>
      <c r="J34" s="287"/>
      <c r="K34" s="287"/>
      <c r="L34" s="287"/>
      <c r="M34" s="287"/>
      <c r="N34" s="287"/>
      <c r="O34" s="287"/>
      <c r="P34" s="287"/>
      <c r="Q34" s="287"/>
      <c r="R34" s="287"/>
      <c r="S34" s="288"/>
      <c r="T34" s="289"/>
      <c r="U34" s="287"/>
      <c r="V34" s="287"/>
      <c r="W34" s="287"/>
      <c r="X34" s="287"/>
      <c r="Y34" s="287"/>
      <c r="Z34" s="287"/>
      <c r="AA34" s="287"/>
      <c r="AB34" s="287"/>
      <c r="AC34" s="287"/>
      <c r="AD34" s="287"/>
      <c r="AE34" s="287"/>
      <c r="AF34" s="287"/>
      <c r="AG34" s="290"/>
    </row>
    <row r="35" spans="1:33" ht="15" customHeight="1">
      <c r="A35" s="274"/>
      <c r="B35" s="274"/>
      <c r="C35" s="274"/>
      <c r="D35" s="274"/>
      <c r="E35" s="274"/>
      <c r="F35" s="274"/>
      <c r="G35" s="274"/>
      <c r="H35" s="274"/>
      <c r="I35" s="274"/>
      <c r="J35" s="274"/>
      <c r="K35" s="274"/>
      <c r="L35" s="274"/>
      <c r="M35" s="274"/>
      <c r="N35" s="274"/>
      <c r="O35" s="274"/>
      <c r="P35" s="274"/>
      <c r="Q35" s="274"/>
      <c r="R35" s="274"/>
      <c r="S35" s="274"/>
      <c r="T35" s="274"/>
      <c r="U35" s="274"/>
      <c r="V35" s="274"/>
      <c r="W35" s="274"/>
      <c r="X35" s="274"/>
      <c r="Y35" s="274"/>
      <c r="Z35" s="274"/>
      <c r="AA35" s="274"/>
      <c r="AB35" s="274"/>
      <c r="AC35" s="274"/>
      <c r="AD35" s="274"/>
      <c r="AE35" s="274"/>
      <c r="AF35" s="274"/>
      <c r="AG35" s="274"/>
    </row>
    <row r="36" ht="18.75" customHeight="1">
      <c r="A36" s="1" t="s">
        <v>539</v>
      </c>
    </row>
    <row r="38" spans="7:27" ht="18.75" customHeight="1">
      <c r="G38" s="814" t="s">
        <v>492</v>
      </c>
      <c r="H38" s="814"/>
      <c r="I38" s="814"/>
      <c r="J38" s="814"/>
      <c r="K38" s="814"/>
      <c r="L38" s="814"/>
      <c r="M38" s="814"/>
      <c r="N38" s="814"/>
      <c r="O38" s="814"/>
      <c r="P38" s="814"/>
      <c r="Q38" s="814"/>
      <c r="R38" s="814"/>
      <c r="S38" s="814"/>
      <c r="T38" s="814"/>
      <c r="U38" s="814"/>
      <c r="V38" s="814"/>
      <c r="W38" s="814"/>
      <c r="X38" s="814"/>
      <c r="Y38" s="814"/>
      <c r="Z38" s="814"/>
      <c r="AA38" s="814"/>
    </row>
    <row r="39" spans="7:27" ht="18.75" customHeight="1">
      <c r="G39" s="814"/>
      <c r="H39" s="814"/>
      <c r="I39" s="814"/>
      <c r="J39" s="814"/>
      <c r="K39" s="814"/>
      <c r="L39" s="814"/>
      <c r="M39" s="814"/>
      <c r="N39" s="814"/>
      <c r="O39" s="814"/>
      <c r="P39" s="814"/>
      <c r="Q39" s="814"/>
      <c r="R39" s="814"/>
      <c r="S39" s="814"/>
      <c r="T39" s="814"/>
      <c r="U39" s="814"/>
      <c r="V39" s="814"/>
      <c r="W39" s="814"/>
      <c r="X39" s="814"/>
      <c r="Y39" s="814"/>
      <c r="Z39" s="814"/>
      <c r="AA39" s="814"/>
    </row>
    <row r="41" spans="1:33" ht="18.75" customHeight="1">
      <c r="A41" s="251"/>
      <c r="B41" s="251"/>
      <c r="C41" s="251"/>
      <c r="D41" s="251"/>
      <c r="E41" s="251"/>
      <c r="F41" s="251"/>
      <c r="G41" s="251"/>
      <c r="H41" s="251"/>
      <c r="I41" s="251"/>
      <c r="J41" s="251"/>
      <c r="K41" s="251"/>
      <c r="L41" s="251"/>
      <c r="M41" s="251"/>
      <c r="N41" s="251"/>
      <c r="O41" s="251"/>
      <c r="P41" s="251"/>
      <c r="Q41" s="251"/>
      <c r="R41" s="251"/>
      <c r="S41" s="251"/>
      <c r="T41" s="251"/>
      <c r="U41" s="251"/>
      <c r="V41" s="251"/>
      <c r="W41" s="563" t="s">
        <v>547</v>
      </c>
      <c r="X41" s="563"/>
      <c r="Y41" s="654">
        <f>WIDECHAR('完成時入力表'!D45)</f>
      </c>
      <c r="Z41" s="654"/>
      <c r="AA41" s="12" t="s">
        <v>68</v>
      </c>
      <c r="AB41" s="654">
        <f>WIDECHAR('完成時入力表'!D46)</f>
      </c>
      <c r="AC41" s="654"/>
      <c r="AD41" s="12" t="s">
        <v>69</v>
      </c>
      <c r="AE41" s="654">
        <f>WIDECHAR('完成時入力表'!D47)</f>
      </c>
      <c r="AF41" s="654"/>
      <c r="AG41" s="12" t="s">
        <v>70</v>
      </c>
    </row>
    <row r="42" spans="1:33" ht="18.75" customHeight="1">
      <c r="A42" s="251"/>
      <c r="B42" s="251" t="str">
        <f>+B7</f>
        <v>新冠町長　鳴　海　　修　司　様</v>
      </c>
      <c r="C42" s="251"/>
      <c r="D42" s="251"/>
      <c r="E42" s="251"/>
      <c r="F42" s="251"/>
      <c r="G42" s="251"/>
      <c r="H42" s="251"/>
      <c r="I42" s="251"/>
      <c r="J42" s="251"/>
      <c r="K42" s="251"/>
      <c r="L42" s="251"/>
      <c r="M42" s="251"/>
      <c r="N42" s="251"/>
      <c r="O42" s="251"/>
      <c r="P42" s="251"/>
      <c r="Q42" s="251"/>
      <c r="R42" s="251"/>
      <c r="S42" s="251"/>
      <c r="T42" s="251"/>
      <c r="U42" s="251"/>
      <c r="V42" s="251"/>
      <c r="W42" s="251"/>
      <c r="X42" s="251"/>
      <c r="Y42" s="251"/>
      <c r="Z42" s="251"/>
      <c r="AA42" s="251"/>
      <c r="AB42" s="251"/>
      <c r="AC42" s="251"/>
      <c r="AD42" s="251"/>
      <c r="AE42" s="251"/>
      <c r="AF42" s="251"/>
      <c r="AG42" s="251"/>
    </row>
    <row r="43" spans="1:33" ht="18.75" customHeight="1">
      <c r="A43" s="251"/>
      <c r="B43" s="251"/>
      <c r="C43" s="251"/>
      <c r="D43" s="251"/>
      <c r="E43" s="251"/>
      <c r="F43" s="251"/>
      <c r="G43" s="251"/>
      <c r="H43" s="251"/>
      <c r="I43" s="251"/>
      <c r="J43" s="251"/>
      <c r="K43" s="251"/>
      <c r="L43" s="251"/>
      <c r="M43" s="251"/>
      <c r="N43" s="251"/>
      <c r="O43" s="251"/>
      <c r="P43" s="251"/>
      <c r="Q43" s="251"/>
      <c r="R43" s="251"/>
      <c r="S43" s="251"/>
      <c r="T43" s="251"/>
      <c r="U43" s="251"/>
      <c r="V43" s="251"/>
      <c r="W43" s="251"/>
      <c r="X43" s="251"/>
      <c r="Y43" s="251"/>
      <c r="Z43" s="251"/>
      <c r="AA43" s="251"/>
      <c r="AB43" s="251"/>
      <c r="AC43" s="251"/>
      <c r="AD43" s="251"/>
      <c r="AE43" s="251"/>
      <c r="AF43" s="251"/>
      <c r="AG43" s="251"/>
    </row>
    <row r="44" spans="1:33" ht="18.75" customHeight="1">
      <c r="A44" s="251"/>
      <c r="B44" s="251"/>
      <c r="C44" s="251"/>
      <c r="D44" s="251"/>
      <c r="E44" s="251"/>
      <c r="F44" s="251"/>
      <c r="G44" s="251"/>
      <c r="H44" s="251"/>
      <c r="I44" s="251"/>
      <c r="J44" s="251"/>
      <c r="K44" s="251"/>
      <c r="L44" s="251"/>
      <c r="M44" s="251"/>
      <c r="N44" s="251"/>
      <c r="O44" s="251"/>
      <c r="P44" s="251"/>
      <c r="Q44" s="251"/>
      <c r="R44" s="251"/>
      <c r="S44" s="251" t="s">
        <v>467</v>
      </c>
      <c r="T44" s="251"/>
      <c r="U44" s="251"/>
      <c r="V44" s="806">
        <f>+V9</f>
      </c>
      <c r="W44" s="806"/>
      <c r="X44" s="806"/>
      <c r="Y44" s="806"/>
      <c r="Z44" s="806"/>
      <c r="AA44" s="806"/>
      <c r="AB44" s="806"/>
      <c r="AC44" s="806"/>
      <c r="AD44" s="806"/>
      <c r="AE44" s="806"/>
      <c r="AF44" s="806"/>
      <c r="AG44" s="806"/>
    </row>
    <row r="45" spans="1:33" ht="18.75" customHeight="1">
      <c r="A45" s="251"/>
      <c r="B45" s="251"/>
      <c r="C45" s="251"/>
      <c r="D45" s="251"/>
      <c r="E45" s="251"/>
      <c r="F45" s="251"/>
      <c r="G45" s="251"/>
      <c r="H45" s="251"/>
      <c r="I45" s="251"/>
      <c r="J45" s="251"/>
      <c r="K45" s="251"/>
      <c r="L45" s="251"/>
      <c r="M45" s="251"/>
      <c r="N45" s="251"/>
      <c r="O45" s="251" t="s">
        <v>466</v>
      </c>
      <c r="P45" s="251"/>
      <c r="Q45" s="251"/>
      <c r="R45" s="251"/>
      <c r="S45" s="251"/>
      <c r="T45" s="251"/>
      <c r="U45" s="251"/>
      <c r="V45" s="806"/>
      <c r="W45" s="806"/>
      <c r="X45" s="806"/>
      <c r="Y45" s="806"/>
      <c r="Z45" s="806"/>
      <c r="AA45" s="806"/>
      <c r="AB45" s="806"/>
      <c r="AC45" s="806"/>
      <c r="AD45" s="806"/>
      <c r="AE45" s="806"/>
      <c r="AF45" s="806"/>
      <c r="AG45" s="806"/>
    </row>
    <row r="46" spans="1:33" ht="18.75" customHeight="1">
      <c r="A46" s="251"/>
      <c r="B46" s="251"/>
      <c r="C46" s="251"/>
      <c r="D46" s="251"/>
      <c r="E46" s="251"/>
      <c r="F46" s="251"/>
      <c r="G46" s="251"/>
      <c r="H46" s="251"/>
      <c r="I46" s="251"/>
      <c r="J46" s="251"/>
      <c r="K46" s="251"/>
      <c r="L46" s="251"/>
      <c r="M46" s="251"/>
      <c r="N46" s="251"/>
      <c r="O46" s="251" t="s">
        <v>17</v>
      </c>
      <c r="P46" s="251"/>
      <c r="Q46" s="251"/>
      <c r="R46" s="251"/>
      <c r="S46" s="251" t="s">
        <v>468</v>
      </c>
      <c r="T46" s="251"/>
      <c r="U46" s="251"/>
      <c r="V46" s="807">
        <f>+V11</f>
      </c>
      <c r="W46" s="807"/>
      <c r="X46" s="807"/>
      <c r="Y46" s="807"/>
      <c r="Z46" s="807"/>
      <c r="AA46" s="807"/>
      <c r="AB46" s="807"/>
      <c r="AC46" s="807"/>
      <c r="AD46" s="807"/>
      <c r="AE46" s="807"/>
      <c r="AF46" s="807"/>
      <c r="AG46" s="251"/>
    </row>
    <row r="47" spans="1:33" ht="18.75" customHeight="1">
      <c r="A47" s="251"/>
      <c r="B47" s="251"/>
      <c r="C47" s="251"/>
      <c r="D47" s="251"/>
      <c r="E47" s="251"/>
      <c r="F47" s="251"/>
      <c r="G47" s="251"/>
      <c r="H47" s="251"/>
      <c r="I47" s="251"/>
      <c r="J47" s="251"/>
      <c r="K47" s="251"/>
      <c r="L47" s="251"/>
      <c r="M47" s="251"/>
      <c r="N47" s="251"/>
      <c r="O47" s="251"/>
      <c r="P47" s="251"/>
      <c r="Q47" s="251"/>
      <c r="R47" s="251"/>
      <c r="S47" s="251"/>
      <c r="T47" s="251"/>
      <c r="U47" s="251"/>
      <c r="V47" s="251" t="s">
        <v>19</v>
      </c>
      <c r="W47" s="251"/>
      <c r="X47" s="251"/>
      <c r="Y47" s="762">
        <f>+'入力表'!C9</f>
      </c>
      <c r="Z47" s="762"/>
      <c r="AA47" s="762"/>
      <c r="AB47" s="762"/>
      <c r="AC47" s="762"/>
      <c r="AD47" s="762"/>
      <c r="AE47" s="762"/>
      <c r="AF47" s="251" t="s">
        <v>493</v>
      </c>
      <c r="AG47" s="251"/>
    </row>
    <row r="48" spans="1:33" ht="18.75" customHeight="1" thickBot="1">
      <c r="A48" s="251"/>
      <c r="B48" s="251" t="s">
        <v>494</v>
      </c>
      <c r="C48" s="251"/>
      <c r="D48" s="251"/>
      <c r="E48" s="251"/>
      <c r="F48" s="251"/>
      <c r="G48" s="251"/>
      <c r="H48" s="251"/>
      <c r="I48" s="251"/>
      <c r="J48" s="251"/>
      <c r="K48" s="251"/>
      <c r="L48" s="251"/>
      <c r="M48" s="251"/>
      <c r="N48" s="251"/>
      <c r="O48" s="251"/>
      <c r="P48" s="251"/>
      <c r="Q48" s="251"/>
      <c r="R48" s="251"/>
      <c r="S48" s="251"/>
      <c r="T48" s="251"/>
      <c r="U48" s="251"/>
      <c r="V48" s="251"/>
      <c r="W48" s="251"/>
      <c r="X48" s="251"/>
      <c r="Y48" s="251"/>
      <c r="Z48" s="251"/>
      <c r="AA48" s="251"/>
      <c r="AB48" s="251"/>
      <c r="AC48" s="251"/>
      <c r="AD48" s="251"/>
      <c r="AE48" s="251"/>
      <c r="AF48" s="251"/>
      <c r="AG48" s="251"/>
    </row>
    <row r="49" spans="1:33" ht="24.75" customHeight="1">
      <c r="A49" s="797" t="s">
        <v>495</v>
      </c>
      <c r="B49" s="798"/>
      <c r="C49" s="798"/>
      <c r="D49" s="798"/>
      <c r="E49" s="798"/>
      <c r="F49" s="799"/>
      <c r="G49" s="293">
        <f>WIDECHAR('完成時入力表'!D49)</f>
      </c>
      <c r="H49" s="291" t="s">
        <v>496</v>
      </c>
      <c r="I49" s="291"/>
      <c r="J49" s="291"/>
      <c r="K49" s="291"/>
      <c r="L49" s="291"/>
      <c r="M49" s="291"/>
      <c r="N49" s="291"/>
      <c r="O49" s="291" t="s">
        <v>497</v>
      </c>
      <c r="P49" s="291"/>
      <c r="Q49" s="291"/>
      <c r="R49" s="291"/>
      <c r="S49" s="291"/>
      <c r="T49" s="291"/>
      <c r="U49" s="291"/>
      <c r="V49" s="291"/>
      <c r="W49" s="291"/>
      <c r="X49" s="291"/>
      <c r="Y49" s="291"/>
      <c r="Z49" s="291"/>
      <c r="AA49" s="291"/>
      <c r="AB49" s="291"/>
      <c r="AC49" s="291"/>
      <c r="AD49" s="291"/>
      <c r="AE49" s="291"/>
      <c r="AF49" s="291"/>
      <c r="AG49" s="294"/>
    </row>
    <row r="50" spans="1:33" ht="24.75" customHeight="1">
      <c r="A50" s="787" t="s">
        <v>498</v>
      </c>
      <c r="B50" s="788"/>
      <c r="C50" s="788"/>
      <c r="D50" s="788"/>
      <c r="E50" s="788"/>
      <c r="F50" s="789"/>
      <c r="G50" s="800">
        <f>IF('入力表'!C10=1,'入力表'!C7,'入力表'!H11)</f>
      </c>
      <c r="H50" s="801"/>
      <c r="I50" s="801"/>
      <c r="J50" s="801"/>
      <c r="K50" s="801"/>
      <c r="L50" s="801"/>
      <c r="M50" s="801"/>
      <c r="N50" s="801"/>
      <c r="O50" s="801"/>
      <c r="P50" s="801"/>
      <c r="Q50" s="801"/>
      <c r="R50" s="801"/>
      <c r="S50" s="801"/>
      <c r="T50" s="801"/>
      <c r="U50" s="801"/>
      <c r="V50" s="801"/>
      <c r="W50" s="801"/>
      <c r="X50" s="801"/>
      <c r="Y50" s="801"/>
      <c r="Z50" s="801"/>
      <c r="AA50" s="801"/>
      <c r="AB50" s="801"/>
      <c r="AC50" s="801"/>
      <c r="AD50" s="801"/>
      <c r="AE50" s="801"/>
      <c r="AF50" s="801"/>
      <c r="AG50" s="802"/>
    </row>
    <row r="51" spans="1:33" ht="24.75" customHeight="1">
      <c r="A51" s="793"/>
      <c r="B51" s="794"/>
      <c r="C51" s="794"/>
      <c r="D51" s="794"/>
      <c r="E51" s="794"/>
      <c r="F51" s="795"/>
      <c r="G51" s="803"/>
      <c r="H51" s="804"/>
      <c r="I51" s="804"/>
      <c r="J51" s="804"/>
      <c r="K51" s="804"/>
      <c r="L51" s="804"/>
      <c r="M51" s="804"/>
      <c r="N51" s="804"/>
      <c r="O51" s="804"/>
      <c r="P51" s="804"/>
      <c r="Q51" s="804"/>
      <c r="R51" s="804"/>
      <c r="S51" s="804"/>
      <c r="T51" s="804"/>
      <c r="U51" s="804"/>
      <c r="V51" s="804"/>
      <c r="W51" s="804"/>
      <c r="X51" s="804"/>
      <c r="Y51" s="804"/>
      <c r="Z51" s="804"/>
      <c r="AA51" s="804"/>
      <c r="AB51" s="804"/>
      <c r="AC51" s="804"/>
      <c r="AD51" s="804"/>
      <c r="AE51" s="804"/>
      <c r="AF51" s="804"/>
      <c r="AG51" s="805"/>
    </row>
    <row r="52" spans="1:33" ht="24.75" customHeight="1">
      <c r="A52" s="787" t="s">
        <v>499</v>
      </c>
      <c r="B52" s="788"/>
      <c r="C52" s="788"/>
      <c r="D52" s="788"/>
      <c r="E52" s="788"/>
      <c r="F52" s="789"/>
      <c r="G52" s="296"/>
      <c r="H52" s="270" t="s">
        <v>15</v>
      </c>
      <c r="I52" s="270"/>
      <c r="J52" s="270">
        <f>IF('入力表'!C12=1,'入力表'!C7,'入力表'!K13)</f>
      </c>
      <c r="K52" s="270"/>
      <c r="L52" s="270"/>
      <c r="M52" s="270"/>
      <c r="N52" s="270"/>
      <c r="O52" s="270"/>
      <c r="P52" s="270"/>
      <c r="Q52" s="270"/>
      <c r="R52" s="270"/>
      <c r="S52" s="270"/>
      <c r="T52" s="270"/>
      <c r="U52" s="270"/>
      <c r="V52" s="270"/>
      <c r="W52" s="270"/>
      <c r="X52" s="270"/>
      <c r="Y52" s="270"/>
      <c r="Z52" s="270"/>
      <c r="AA52" s="270"/>
      <c r="AB52" s="270"/>
      <c r="AC52" s="270"/>
      <c r="AD52" s="270"/>
      <c r="AE52" s="270"/>
      <c r="AF52" s="270"/>
      <c r="AG52" s="300"/>
    </row>
    <row r="53" spans="1:33" ht="24.75" customHeight="1">
      <c r="A53" s="790"/>
      <c r="B53" s="791"/>
      <c r="C53" s="791"/>
      <c r="D53" s="791"/>
      <c r="E53" s="791"/>
      <c r="F53" s="792"/>
      <c r="G53" s="303"/>
      <c r="H53" s="40"/>
      <c r="I53" s="40"/>
      <c r="J53" s="40"/>
      <c r="K53" s="12"/>
      <c r="L53" s="40"/>
      <c r="M53" s="40"/>
      <c r="N53" s="12"/>
      <c r="O53" s="40"/>
      <c r="P53" s="40"/>
      <c r="Q53" s="12"/>
      <c r="R53" s="302"/>
      <c r="S53" s="302"/>
      <c r="T53" s="302"/>
      <c r="U53" s="302"/>
      <c r="V53" s="302"/>
      <c r="W53" s="302"/>
      <c r="X53" s="302"/>
      <c r="Y53" s="302"/>
      <c r="Z53" s="302"/>
      <c r="AA53" s="302"/>
      <c r="AB53" s="302"/>
      <c r="AC53" s="302"/>
      <c r="AD53" s="302"/>
      <c r="AE53" s="302"/>
      <c r="AF53" s="302"/>
      <c r="AG53" s="318"/>
    </row>
    <row r="54" spans="1:33" ht="24.75" customHeight="1">
      <c r="A54" s="793"/>
      <c r="B54" s="794"/>
      <c r="C54" s="794"/>
      <c r="D54" s="794"/>
      <c r="E54" s="794"/>
      <c r="F54" s="795"/>
      <c r="G54" s="303"/>
      <c r="H54" s="40" t="s">
        <v>18</v>
      </c>
      <c r="I54" s="305"/>
      <c r="J54" s="316">
        <f>IF('入力表'!C12=1,'入力表'!C8,'入力表'!K12)</f>
      </c>
      <c r="K54" s="316"/>
      <c r="L54" s="316"/>
      <c r="M54" s="316"/>
      <c r="N54" s="316"/>
      <c r="O54" s="316"/>
      <c r="P54" s="316"/>
      <c r="Q54" s="316"/>
      <c r="R54" s="316"/>
      <c r="S54" s="316"/>
      <c r="T54" s="316"/>
      <c r="U54" s="316"/>
      <c r="V54" s="316"/>
      <c r="W54" s="316"/>
      <c r="X54" s="316"/>
      <c r="Y54" s="316"/>
      <c r="Z54" s="316"/>
      <c r="AA54" s="316"/>
      <c r="AB54" s="316"/>
      <c r="AC54" s="316"/>
      <c r="AD54" s="316"/>
      <c r="AE54" s="317"/>
      <c r="AF54" s="317"/>
      <c r="AG54" s="318"/>
    </row>
    <row r="55" spans="1:33" ht="24.75" customHeight="1">
      <c r="A55" s="757" t="s">
        <v>500</v>
      </c>
      <c r="B55" s="758"/>
      <c r="C55" s="758"/>
      <c r="D55" s="758"/>
      <c r="E55" s="758"/>
      <c r="F55" s="759"/>
      <c r="G55" s="259"/>
      <c r="H55" s="761" t="s">
        <v>547</v>
      </c>
      <c r="I55" s="761"/>
      <c r="J55" s="760">
        <f>WIDECHAR('完成時入力表'!D19)</f>
      </c>
      <c r="K55" s="760"/>
      <c r="L55" s="260" t="s">
        <v>68</v>
      </c>
      <c r="M55" s="760">
        <f>WIDECHAR('完成時入力表'!D20)</f>
      </c>
      <c r="N55" s="760"/>
      <c r="O55" s="260" t="s">
        <v>69</v>
      </c>
      <c r="P55" s="760">
        <f>WIDECHAR('完成時入力表'!D21)</f>
      </c>
      <c r="Q55" s="760"/>
      <c r="R55" s="260" t="s">
        <v>70</v>
      </c>
      <c r="S55" s="261"/>
      <c r="T55" s="261"/>
      <c r="U55" s="261"/>
      <c r="V55" s="261"/>
      <c r="W55" s="261"/>
      <c r="X55" s="261"/>
      <c r="Y55" s="261"/>
      <c r="Z55" s="261"/>
      <c r="AA55" s="261"/>
      <c r="AB55" s="295"/>
      <c r="AC55" s="295"/>
      <c r="AD55" s="261"/>
      <c r="AE55" s="261"/>
      <c r="AF55" s="261"/>
      <c r="AG55" s="319"/>
    </row>
    <row r="56" spans="1:33" ht="24.75" customHeight="1">
      <c r="A56" s="757" t="s">
        <v>502</v>
      </c>
      <c r="B56" s="758"/>
      <c r="C56" s="758"/>
      <c r="D56" s="758"/>
      <c r="E56" s="758"/>
      <c r="F56" s="759"/>
      <c r="G56" s="774">
        <f>IF('完成時入力表'!D23=1,"○","")</f>
      </c>
      <c r="H56" s="766"/>
      <c r="I56" s="766"/>
      <c r="J56" s="306"/>
      <c r="K56" s="306"/>
      <c r="L56" s="260"/>
      <c r="M56" s="796">
        <f>IF('完成時入力表'!D23=2,"○","")</f>
      </c>
      <c r="N56" s="796"/>
      <c r="O56" s="796"/>
      <c r="P56" s="306"/>
      <c r="Q56" s="306"/>
      <c r="R56" s="260"/>
      <c r="S56" s="261"/>
      <c r="T56" s="261"/>
      <c r="U56" s="261"/>
      <c r="V56" s="261"/>
      <c r="W56" s="261"/>
      <c r="X56" s="261"/>
      <c r="Y56" s="261"/>
      <c r="Z56" s="261"/>
      <c r="AA56" s="261"/>
      <c r="AB56" s="295"/>
      <c r="AC56" s="295"/>
      <c r="AD56" s="261"/>
      <c r="AE56" s="261"/>
      <c r="AF56" s="261"/>
      <c r="AG56" s="319"/>
    </row>
    <row r="57" spans="1:33" ht="24.75" customHeight="1">
      <c r="A57" s="757" t="s">
        <v>503</v>
      </c>
      <c r="B57" s="758"/>
      <c r="C57" s="758"/>
      <c r="D57" s="758"/>
      <c r="E57" s="758"/>
      <c r="F57" s="759"/>
      <c r="G57" s="768" t="str">
        <f>IF('完成時入力表'!D25=1,"○","　")</f>
        <v>　</v>
      </c>
      <c r="H57" s="767"/>
      <c r="I57" s="767"/>
      <c r="J57" s="307"/>
      <c r="K57" s="307"/>
      <c r="L57" s="308"/>
      <c r="M57" s="767" t="str">
        <f>IF('完成時入力表'!D25=23,"○","　")</f>
        <v>　</v>
      </c>
      <c r="N57" s="767"/>
      <c r="O57" s="767"/>
      <c r="P57" s="307"/>
      <c r="Q57" s="307"/>
      <c r="R57" s="308"/>
      <c r="S57" s="308"/>
      <c r="T57" s="767" t="str">
        <f>IF('完成時入力表'!D25=2,"○","　")</f>
        <v>　</v>
      </c>
      <c r="U57" s="767"/>
      <c r="V57" s="261"/>
      <c r="W57" s="766" t="str">
        <f>IF('完成時入力表'!D25=3,"○","　")</f>
        <v>　</v>
      </c>
      <c r="X57" s="766"/>
      <c r="Y57" s="766" t="str">
        <f>IF('完成時入力表'!D25=4,"○","　")</f>
        <v>　</v>
      </c>
      <c r="Z57" s="766"/>
      <c r="AA57" s="766"/>
      <c r="AB57" s="295"/>
      <c r="AC57" s="295"/>
      <c r="AD57" s="261"/>
      <c r="AE57" s="261"/>
      <c r="AF57" s="261"/>
      <c r="AG57" s="319"/>
    </row>
    <row r="58" spans="1:33" ht="24.75" customHeight="1">
      <c r="A58" s="787" t="s">
        <v>514</v>
      </c>
      <c r="B58" s="788"/>
      <c r="C58" s="788"/>
      <c r="D58" s="788"/>
      <c r="E58" s="788"/>
      <c r="F58" s="789"/>
      <c r="G58" s="769" t="s">
        <v>506</v>
      </c>
      <c r="H58" s="758"/>
      <c r="I58" s="758"/>
      <c r="J58" s="758"/>
      <c r="K58" s="758"/>
      <c r="L58" s="758"/>
      <c r="M58" s="758"/>
      <c r="N58" s="759"/>
      <c r="O58" s="770" t="s">
        <v>507</v>
      </c>
      <c r="P58" s="771"/>
      <c r="Q58" s="771"/>
      <c r="R58" s="771"/>
      <c r="S58" s="771"/>
      <c r="T58" s="772"/>
      <c r="U58" s="769" t="s">
        <v>508</v>
      </c>
      <c r="V58" s="758"/>
      <c r="W58" s="758"/>
      <c r="X58" s="758"/>
      <c r="Y58" s="758"/>
      <c r="Z58" s="759"/>
      <c r="AA58" s="769" t="s">
        <v>509</v>
      </c>
      <c r="AB58" s="758"/>
      <c r="AC58" s="758"/>
      <c r="AD58" s="758"/>
      <c r="AE58" s="758"/>
      <c r="AF58" s="758"/>
      <c r="AG58" s="783"/>
    </row>
    <row r="59" spans="1:33" ht="24.75" customHeight="1">
      <c r="A59" s="790"/>
      <c r="B59" s="791"/>
      <c r="C59" s="791"/>
      <c r="D59" s="791"/>
      <c r="E59" s="791"/>
      <c r="F59" s="792"/>
      <c r="G59" s="775">
        <f>+'完成時入力表'!D27</f>
        <v>0</v>
      </c>
      <c r="H59" s="776"/>
      <c r="I59" s="776"/>
      <c r="J59" s="776"/>
      <c r="K59" s="776"/>
      <c r="L59" s="776"/>
      <c r="M59" s="776"/>
      <c r="N59" s="777"/>
      <c r="O59" s="299"/>
      <c r="P59" s="265"/>
      <c r="Q59" s="265"/>
      <c r="R59" s="265"/>
      <c r="S59" s="298"/>
      <c r="T59" s="313"/>
      <c r="U59" s="310"/>
      <c r="V59" s="298" t="s">
        <v>510</v>
      </c>
      <c r="W59" s="611">
        <f>+WIDECHAR('完成時入力表'!D29)</f>
      </c>
      <c r="X59" s="611"/>
      <c r="Y59" s="298" t="s">
        <v>513</v>
      </c>
      <c r="Z59" s="74"/>
      <c r="AA59" s="297"/>
      <c r="AB59" s="298"/>
      <c r="AC59" s="305"/>
      <c r="AD59" s="305"/>
      <c r="AE59" s="305"/>
      <c r="AF59" s="305"/>
      <c r="AG59" s="280"/>
    </row>
    <row r="60" spans="1:33" ht="24.75" customHeight="1">
      <c r="A60" s="790"/>
      <c r="B60" s="791"/>
      <c r="C60" s="791"/>
      <c r="D60" s="791"/>
      <c r="E60" s="791"/>
      <c r="F60" s="792"/>
      <c r="G60" s="778"/>
      <c r="H60" s="773"/>
      <c r="I60" s="773"/>
      <c r="J60" s="773"/>
      <c r="K60" s="773"/>
      <c r="L60" s="773"/>
      <c r="M60" s="773"/>
      <c r="N60" s="779"/>
      <c r="O60" s="314"/>
      <c r="P60" s="773">
        <f>+WIDECHAR('完成時入力表'!D28)</f>
      </c>
      <c r="Q60" s="773"/>
      <c r="R60" s="773"/>
      <c r="S60" s="773"/>
      <c r="T60" s="275"/>
      <c r="U60" s="311"/>
      <c r="V60" s="274" t="s">
        <v>511</v>
      </c>
      <c r="W60" s="563">
        <f>+WIDECHAR('完成時入力表'!D30)</f>
      </c>
      <c r="X60" s="563"/>
      <c r="Y60" s="274" t="s">
        <v>513</v>
      </c>
      <c r="Z60" s="275"/>
      <c r="AA60" s="273"/>
      <c r="AB60" s="305"/>
      <c r="AC60" s="773">
        <f>+WIDECHAR('完成時入力表'!D32)</f>
      </c>
      <c r="AD60" s="773"/>
      <c r="AE60" s="773"/>
      <c r="AF60" s="271"/>
      <c r="AG60" s="285"/>
    </row>
    <row r="61" spans="1:33" ht="33" customHeight="1">
      <c r="A61" s="793"/>
      <c r="B61" s="794"/>
      <c r="C61" s="794"/>
      <c r="D61" s="794"/>
      <c r="E61" s="794"/>
      <c r="F61" s="795"/>
      <c r="G61" s="780"/>
      <c r="H61" s="781"/>
      <c r="I61" s="781"/>
      <c r="J61" s="781"/>
      <c r="K61" s="781"/>
      <c r="L61" s="781"/>
      <c r="M61" s="781"/>
      <c r="N61" s="782"/>
      <c r="O61" s="301"/>
      <c r="P61" s="242"/>
      <c r="Q61" s="59"/>
      <c r="R61" s="272"/>
      <c r="S61" s="272" t="s">
        <v>51</v>
      </c>
      <c r="T61" s="309"/>
      <c r="U61" s="312"/>
      <c r="V61" s="268" t="s">
        <v>512</v>
      </c>
      <c r="W61" s="563">
        <f>+WIDECHAR('完成時入力表'!D31)</f>
      </c>
      <c r="X61" s="563"/>
      <c r="Y61" s="268" t="s">
        <v>513</v>
      </c>
      <c r="Z61" s="269"/>
      <c r="AA61" s="267"/>
      <c r="AB61" s="268"/>
      <c r="AC61" s="268"/>
      <c r="AD61" s="305"/>
      <c r="AE61" s="305"/>
      <c r="AF61" s="268" t="s">
        <v>513</v>
      </c>
      <c r="AG61" s="320"/>
    </row>
    <row r="62" spans="1:33" ht="33" customHeight="1">
      <c r="A62" s="763" t="s">
        <v>515</v>
      </c>
      <c r="B62" s="764"/>
      <c r="C62" s="764"/>
      <c r="D62" s="764"/>
      <c r="E62" s="764"/>
      <c r="F62" s="765"/>
      <c r="G62" s="259"/>
      <c r="H62" s="261"/>
      <c r="I62" s="261" t="s">
        <v>516</v>
      </c>
      <c r="J62" s="261"/>
      <c r="K62" s="261"/>
      <c r="L62" s="786">
        <f>+'完成時入力表'!D33</f>
        <v>0</v>
      </c>
      <c r="M62" s="786"/>
      <c r="N62" s="786"/>
      <c r="O62" s="786"/>
      <c r="P62" s="786"/>
      <c r="Q62" s="261" t="s">
        <v>535</v>
      </c>
      <c r="R62" s="305"/>
      <c r="S62" s="295" t="s">
        <v>517</v>
      </c>
      <c r="T62" s="315"/>
      <c r="U62" s="261"/>
      <c r="V62" s="261"/>
      <c r="W62" s="261"/>
      <c r="X62" s="261"/>
      <c r="Y62" s="261"/>
      <c r="Z62" s="261"/>
      <c r="AA62" s="261"/>
      <c r="AB62" s="261"/>
      <c r="AC62" s="261"/>
      <c r="AD62" s="261"/>
      <c r="AE62" s="261"/>
      <c r="AF62" s="261"/>
      <c r="AG62" s="319"/>
    </row>
    <row r="63" spans="1:33" ht="24.75" customHeight="1">
      <c r="A63" s="757" t="s">
        <v>518</v>
      </c>
      <c r="B63" s="758"/>
      <c r="C63" s="758"/>
      <c r="D63" s="758"/>
      <c r="E63" s="758"/>
      <c r="F63" s="759"/>
      <c r="G63" s="761" t="s">
        <v>547</v>
      </c>
      <c r="H63" s="761"/>
      <c r="I63" s="760">
        <f>+L14</f>
      </c>
      <c r="J63" s="760"/>
      <c r="K63" s="260" t="s">
        <v>68</v>
      </c>
      <c r="L63" s="760">
        <f>+O14</f>
      </c>
      <c r="M63" s="760"/>
      <c r="N63" s="260" t="s">
        <v>69</v>
      </c>
      <c r="O63" s="760">
        <f>+R14</f>
      </c>
      <c r="P63" s="760"/>
      <c r="Q63" s="260" t="s">
        <v>70</v>
      </c>
      <c r="R63" s="754" t="s">
        <v>485</v>
      </c>
      <c r="S63" s="755"/>
      <c r="T63" s="755"/>
      <c r="U63" s="755"/>
      <c r="V63" s="756"/>
      <c r="W63" s="761" t="s">
        <v>547</v>
      </c>
      <c r="X63" s="761"/>
      <c r="Y63" s="760"/>
      <c r="Z63" s="760"/>
      <c r="AA63" s="260" t="s">
        <v>68</v>
      </c>
      <c r="AB63" s="760"/>
      <c r="AC63" s="760"/>
      <c r="AD63" s="260" t="s">
        <v>69</v>
      </c>
      <c r="AE63" s="760"/>
      <c r="AF63" s="760"/>
      <c r="AG63" s="321" t="s">
        <v>70</v>
      </c>
    </row>
    <row r="64" spans="1:33" ht="24.75" customHeight="1">
      <c r="A64" s="757" t="s">
        <v>13</v>
      </c>
      <c r="B64" s="758"/>
      <c r="C64" s="758"/>
      <c r="D64" s="758"/>
      <c r="E64" s="758"/>
      <c r="F64" s="759"/>
      <c r="G64" s="259"/>
      <c r="H64" s="261" t="s">
        <v>7</v>
      </c>
      <c r="I64" s="755">
        <f>+W14</f>
      </c>
      <c r="J64" s="755"/>
      <c r="K64" s="755"/>
      <c r="L64" s="261" t="s">
        <v>522</v>
      </c>
      <c r="M64" s="755">
        <f>+AA14</f>
      </c>
      <c r="N64" s="755"/>
      <c r="O64" s="755"/>
      <c r="P64" s="755"/>
      <c r="Q64" s="262"/>
      <c r="R64" s="754" t="s">
        <v>519</v>
      </c>
      <c r="S64" s="755"/>
      <c r="T64" s="755"/>
      <c r="U64" s="755"/>
      <c r="V64" s="756"/>
      <c r="W64" s="259"/>
      <c r="X64" s="261"/>
      <c r="Y64" s="261"/>
      <c r="Z64" s="261"/>
      <c r="AA64" s="261"/>
      <c r="AB64" s="261"/>
      <c r="AC64" s="261"/>
      <c r="AD64" s="261"/>
      <c r="AE64" s="261"/>
      <c r="AF64" s="261"/>
      <c r="AG64" s="319"/>
    </row>
    <row r="65" spans="1:33" ht="24.75" customHeight="1">
      <c r="A65" s="757" t="s">
        <v>521</v>
      </c>
      <c r="B65" s="758"/>
      <c r="C65" s="758"/>
      <c r="D65" s="758"/>
      <c r="E65" s="758"/>
      <c r="F65" s="759"/>
      <c r="G65" s="259"/>
      <c r="H65" s="261"/>
      <c r="I65" s="261"/>
      <c r="J65" s="261"/>
      <c r="K65" s="261"/>
      <c r="L65" s="261"/>
      <c r="M65" s="261"/>
      <c r="N65" s="261"/>
      <c r="O65" s="261"/>
      <c r="P65" s="261"/>
      <c r="Q65" s="262"/>
      <c r="R65" s="754" t="s">
        <v>520</v>
      </c>
      <c r="S65" s="755"/>
      <c r="T65" s="755"/>
      <c r="U65" s="755"/>
      <c r="V65" s="756"/>
      <c r="W65" s="259"/>
      <c r="X65" s="261"/>
      <c r="Y65" s="261"/>
      <c r="Z65" s="261"/>
      <c r="AA65" s="261"/>
      <c r="AB65" s="261"/>
      <c r="AC65" s="261"/>
      <c r="AD65" s="261"/>
      <c r="AE65" s="261"/>
      <c r="AF65" s="261"/>
      <c r="AG65" s="319"/>
    </row>
    <row r="66" spans="1:33" ht="24.75" customHeight="1">
      <c r="A66" s="748" t="s">
        <v>536</v>
      </c>
      <c r="B66" s="749"/>
      <c r="C66" s="265"/>
      <c r="D66" s="265"/>
      <c r="E66" s="265"/>
      <c r="F66" s="265"/>
      <c r="G66" s="265"/>
      <c r="H66" s="265"/>
      <c r="I66" s="265"/>
      <c r="J66" s="265"/>
      <c r="K66" s="265"/>
      <c r="L66" s="265"/>
      <c r="M66" s="265"/>
      <c r="N66" s="265"/>
      <c r="O66" s="265"/>
      <c r="P66" s="265"/>
      <c r="Q66" s="265"/>
      <c r="R66" s="265"/>
      <c r="S66" s="265"/>
      <c r="T66" s="265"/>
      <c r="U66" s="265"/>
      <c r="V66" s="265"/>
      <c r="W66" s="265"/>
      <c r="X66" s="265"/>
      <c r="Y66" s="265"/>
      <c r="Z66" s="265"/>
      <c r="AA66" s="265"/>
      <c r="AB66" s="265"/>
      <c r="AC66" s="265"/>
      <c r="AD66" s="265"/>
      <c r="AE66" s="265"/>
      <c r="AF66" s="265"/>
      <c r="AG66" s="280"/>
    </row>
    <row r="67" spans="1:33" ht="24.75" customHeight="1">
      <c r="A67" s="750"/>
      <c r="B67" s="751"/>
      <c r="C67" s="274"/>
      <c r="D67" s="274"/>
      <c r="E67" s="274"/>
      <c r="F67" s="274"/>
      <c r="G67" s="274"/>
      <c r="H67" s="274"/>
      <c r="I67" s="274"/>
      <c r="J67" s="274"/>
      <c r="K67" s="274"/>
      <c r="L67" s="274"/>
      <c r="M67" s="274"/>
      <c r="N67" s="274"/>
      <c r="O67" s="274"/>
      <c r="P67" s="274"/>
      <c r="Q67" s="274"/>
      <c r="R67" s="274"/>
      <c r="S67" s="274"/>
      <c r="T67" s="274"/>
      <c r="U67" s="274"/>
      <c r="V67" s="274"/>
      <c r="W67" s="274"/>
      <c r="X67" s="274"/>
      <c r="Y67" s="274"/>
      <c r="Z67" s="274"/>
      <c r="AA67" s="274"/>
      <c r="AB67" s="274"/>
      <c r="AC67" s="274"/>
      <c r="AD67" s="274"/>
      <c r="AE67" s="274"/>
      <c r="AF67" s="274"/>
      <c r="AG67" s="285"/>
    </row>
    <row r="68" spans="1:33" ht="24.75" customHeight="1">
      <c r="A68" s="750"/>
      <c r="B68" s="751"/>
      <c r="C68" s="274"/>
      <c r="D68" s="274"/>
      <c r="E68" s="274"/>
      <c r="F68" s="274"/>
      <c r="G68" s="274"/>
      <c r="H68" s="274"/>
      <c r="I68" s="274"/>
      <c r="J68" s="274"/>
      <c r="K68" s="274"/>
      <c r="L68" s="274"/>
      <c r="M68" s="274"/>
      <c r="N68" s="274"/>
      <c r="O68" s="274"/>
      <c r="P68" s="274"/>
      <c r="Q68" s="274"/>
      <c r="R68" s="274"/>
      <c r="S68" s="274"/>
      <c r="T68" s="274"/>
      <c r="U68" s="274"/>
      <c r="V68" s="274"/>
      <c r="W68" s="274"/>
      <c r="X68" s="274"/>
      <c r="Y68" s="274"/>
      <c r="Z68" s="274"/>
      <c r="AA68" s="274"/>
      <c r="AB68" s="274"/>
      <c r="AC68" s="274"/>
      <c r="AD68" s="274"/>
      <c r="AE68" s="274"/>
      <c r="AF68" s="274"/>
      <c r="AG68" s="285"/>
    </row>
    <row r="69" spans="1:33" ht="24.75" customHeight="1">
      <c r="A69" s="750"/>
      <c r="B69" s="751"/>
      <c r="C69" s="274"/>
      <c r="D69" s="274"/>
      <c r="E69" s="274"/>
      <c r="F69" s="274"/>
      <c r="G69" s="274"/>
      <c r="H69" s="274"/>
      <c r="I69" s="274"/>
      <c r="J69" s="274"/>
      <c r="K69" s="274"/>
      <c r="L69" s="274"/>
      <c r="M69" s="274"/>
      <c r="N69" s="274"/>
      <c r="O69" s="274"/>
      <c r="P69" s="274"/>
      <c r="Q69" s="274"/>
      <c r="R69" s="274"/>
      <c r="S69" s="274"/>
      <c r="T69" s="274"/>
      <c r="U69" s="274"/>
      <c r="V69" s="274"/>
      <c r="W69" s="274"/>
      <c r="X69" s="274"/>
      <c r="Y69" s="274"/>
      <c r="Z69" s="274"/>
      <c r="AA69" s="274"/>
      <c r="AB69" s="274"/>
      <c r="AC69" s="274"/>
      <c r="AD69" s="274"/>
      <c r="AE69" s="274"/>
      <c r="AF69" s="274"/>
      <c r="AG69" s="285"/>
    </row>
    <row r="70" spans="1:33" ht="18.75" customHeight="1" thickBot="1">
      <c r="A70" s="752"/>
      <c r="B70" s="753"/>
      <c r="C70" s="322"/>
      <c r="D70" s="322"/>
      <c r="E70" s="322"/>
      <c r="F70" s="322"/>
      <c r="G70" s="322"/>
      <c r="H70" s="322"/>
      <c r="I70" s="322"/>
      <c r="J70" s="322"/>
      <c r="K70" s="322"/>
      <c r="L70" s="322"/>
      <c r="M70" s="322"/>
      <c r="N70" s="322"/>
      <c r="O70" s="322"/>
      <c r="P70" s="322"/>
      <c r="Q70" s="322"/>
      <c r="R70" s="322"/>
      <c r="S70" s="322"/>
      <c r="T70" s="322"/>
      <c r="U70" s="322"/>
      <c r="V70" s="322"/>
      <c r="W70" s="322"/>
      <c r="X70" s="322"/>
      <c r="Y70" s="322"/>
      <c r="Z70" s="322"/>
      <c r="AA70" s="322"/>
      <c r="AB70" s="322"/>
      <c r="AC70" s="322"/>
      <c r="AD70" s="322"/>
      <c r="AE70" s="322"/>
      <c r="AF70" s="322"/>
      <c r="AG70" s="323"/>
    </row>
  </sheetData>
  <sheetProtection sheet="1"/>
  <mergeCells count="111">
    <mergeCell ref="I3:Y4"/>
    <mergeCell ref="W6:X6"/>
    <mergeCell ref="Y6:Z6"/>
    <mergeCell ref="A16:H17"/>
    <mergeCell ref="I16:K17"/>
    <mergeCell ref="L16:N17"/>
    <mergeCell ref="O16:Q16"/>
    <mergeCell ref="O17:Q17"/>
    <mergeCell ref="R16:AG16"/>
    <mergeCell ref="AB6:AC6"/>
    <mergeCell ref="AE6:AF6"/>
    <mergeCell ref="V9:AG10"/>
    <mergeCell ref="A15:H15"/>
    <mergeCell ref="I15:AG15"/>
    <mergeCell ref="V11:AF11"/>
    <mergeCell ref="A14:H14"/>
    <mergeCell ref="J14:K14"/>
    <mergeCell ref="L14:M14"/>
    <mergeCell ref="O14:P14"/>
    <mergeCell ref="R14:S14"/>
    <mergeCell ref="Q18:R18"/>
    <mergeCell ref="T18:X19"/>
    <mergeCell ref="N19:O19"/>
    <mergeCell ref="Q19:R19"/>
    <mergeCell ref="A18:F19"/>
    <mergeCell ref="I18:J18"/>
    <mergeCell ref="K18:L18"/>
    <mergeCell ref="N18:O18"/>
    <mergeCell ref="I26:J26"/>
    <mergeCell ref="K26:L26"/>
    <mergeCell ref="N26:O26"/>
    <mergeCell ref="W14:Y14"/>
    <mergeCell ref="R17:AG17"/>
    <mergeCell ref="G18:H18"/>
    <mergeCell ref="G19:H19"/>
    <mergeCell ref="I19:J19"/>
    <mergeCell ref="K19:L19"/>
    <mergeCell ref="AA14:AE14"/>
    <mergeCell ref="A20:H21"/>
    <mergeCell ref="Q20:R20"/>
    <mergeCell ref="L21:S21"/>
    <mergeCell ref="A22:H23"/>
    <mergeCell ref="J23:R23"/>
    <mergeCell ref="B24:Q25"/>
    <mergeCell ref="AB41:AC41"/>
    <mergeCell ref="AE41:AF41"/>
    <mergeCell ref="G38:AA39"/>
    <mergeCell ref="W24:X24"/>
    <mergeCell ref="Y18:AG19"/>
    <mergeCell ref="AD20:AE20"/>
    <mergeCell ref="X21:AF21"/>
    <mergeCell ref="Z24:AA24"/>
    <mergeCell ref="AC24:AD24"/>
    <mergeCell ref="Q26:R26"/>
    <mergeCell ref="A50:F51"/>
    <mergeCell ref="A52:F54"/>
    <mergeCell ref="G50:AG51"/>
    <mergeCell ref="U24:V24"/>
    <mergeCell ref="A26:H26"/>
    <mergeCell ref="V44:AG45"/>
    <mergeCell ref="V46:AF46"/>
    <mergeCell ref="T26:V27"/>
    <mergeCell ref="W41:X41"/>
    <mergeCell ref="Y41:Z41"/>
    <mergeCell ref="U58:Z58"/>
    <mergeCell ref="AA58:AG58"/>
    <mergeCell ref="W59:X59"/>
    <mergeCell ref="W60:X60"/>
    <mergeCell ref="A27:H27"/>
    <mergeCell ref="L62:P62"/>
    <mergeCell ref="A56:F56"/>
    <mergeCell ref="A58:F61"/>
    <mergeCell ref="M56:O56"/>
    <mergeCell ref="A49:F49"/>
    <mergeCell ref="W61:X61"/>
    <mergeCell ref="A57:F57"/>
    <mergeCell ref="H55:I55"/>
    <mergeCell ref="AC60:AE60"/>
    <mergeCell ref="G56:I56"/>
    <mergeCell ref="J55:K55"/>
    <mergeCell ref="M55:N55"/>
    <mergeCell ref="Y57:AA57"/>
    <mergeCell ref="G59:N61"/>
    <mergeCell ref="P60:S60"/>
    <mergeCell ref="Y47:AE47"/>
    <mergeCell ref="A62:F62"/>
    <mergeCell ref="W57:X57"/>
    <mergeCell ref="T57:U57"/>
    <mergeCell ref="M57:O57"/>
    <mergeCell ref="G57:I57"/>
    <mergeCell ref="G58:N58"/>
    <mergeCell ref="O58:T58"/>
    <mergeCell ref="P55:Q55"/>
    <mergeCell ref="A55:F55"/>
    <mergeCell ref="AE63:AF63"/>
    <mergeCell ref="R63:V63"/>
    <mergeCell ref="A63:F63"/>
    <mergeCell ref="W63:X63"/>
    <mergeCell ref="Y63:Z63"/>
    <mergeCell ref="AB63:AC63"/>
    <mergeCell ref="G63:H63"/>
    <mergeCell ref="I63:J63"/>
    <mergeCell ref="L63:M63"/>
    <mergeCell ref="O63:P63"/>
    <mergeCell ref="A66:B70"/>
    <mergeCell ref="R64:V64"/>
    <mergeCell ref="R65:V65"/>
    <mergeCell ref="A64:F64"/>
    <mergeCell ref="A65:F65"/>
    <mergeCell ref="I64:K64"/>
    <mergeCell ref="M64:P64"/>
  </mergeCells>
  <printOptions/>
  <pageMargins left="0.7874015748031497" right="0.7874015748031497" top="0.984251968503937" bottom="0.5905511811023623" header="0.5118110236220472" footer="0.511811023622047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codeName="Sheet10">
    <tabColor indexed="15"/>
  </sheetPr>
  <dimension ref="B1:BG56"/>
  <sheetViews>
    <sheetView showGridLines="0" showRowColHeaders="0" zoomScalePageLayoutView="0" workbookViewId="0" topLeftCell="A1">
      <pane xSplit="24" ySplit="2" topLeftCell="Y12" activePane="bottomRight" state="frozen"/>
      <selection pane="topLeft" activeCell="A1" sqref="A1"/>
      <selection pane="topRight" activeCell="D1" sqref="D1"/>
      <selection pane="bottomLeft" activeCell="A4" sqref="A4"/>
      <selection pane="bottomRight" activeCell="D49" sqref="D49"/>
    </sheetView>
  </sheetViews>
  <sheetFormatPr defaultColWidth="9.00390625" defaultRowHeight="13.5"/>
  <cols>
    <col min="1" max="1" width="2.25390625" style="147" customWidth="1"/>
    <col min="2" max="2" width="12.375" style="147" customWidth="1"/>
    <col min="3" max="3" width="5.25390625" style="147" bestFit="1" customWidth="1"/>
    <col min="4" max="5" width="4.375" style="147" customWidth="1"/>
    <col min="6" max="6" width="3.875" style="147" customWidth="1"/>
    <col min="7" max="7" width="3.125" style="147" customWidth="1"/>
    <col min="8" max="8" width="3.50390625" style="147" customWidth="1"/>
    <col min="9" max="9" width="4.00390625" style="147" customWidth="1"/>
    <col min="10" max="11" width="9.00390625" style="147" customWidth="1"/>
    <col min="12" max="12" width="16.50390625" style="147" customWidth="1"/>
    <col min="13" max="13" width="1.4921875" style="147" customWidth="1"/>
    <col min="14" max="17" width="3.125" style="147" customWidth="1"/>
    <col min="18" max="18" width="3.75390625" style="147" customWidth="1"/>
    <col min="19" max="19" width="3.125" style="147" customWidth="1"/>
    <col min="20" max="21" width="4.50390625" style="147" customWidth="1"/>
    <col min="22" max="23" width="4.50390625" style="163" customWidth="1"/>
    <col min="24" max="58" width="9.00390625" style="163" customWidth="1"/>
    <col min="59" max="16384" width="9.00390625" style="147" customWidth="1"/>
  </cols>
  <sheetData>
    <row r="1" spans="2:24" ht="27.75" thickBot="1" thickTop="1">
      <c r="B1" s="162" t="s">
        <v>368</v>
      </c>
      <c r="X1" s="163">
        <v>1</v>
      </c>
    </row>
    <row r="2" spans="3:24" ht="28.5" customHeight="1" thickBot="1" thickTop="1">
      <c r="C2" s="164" t="s">
        <v>435</v>
      </c>
      <c r="X2" s="163">
        <v>2</v>
      </c>
    </row>
    <row r="3" spans="3:24" ht="5.25" customHeight="1" thickBot="1" thickTop="1">
      <c r="C3" s="164"/>
      <c r="D3" s="165">
        <f>IF(D4&gt;0,1,0)</f>
        <v>0</v>
      </c>
      <c r="X3" s="163">
        <v>3</v>
      </c>
    </row>
    <row r="4" spans="2:25" ht="15" customHeight="1" thickBot="1" thickTop="1">
      <c r="B4" s="166" t="s">
        <v>89</v>
      </c>
      <c r="C4" s="147" t="s">
        <v>547</v>
      </c>
      <c r="D4" s="148"/>
      <c r="E4" s="147" t="s">
        <v>68</v>
      </c>
      <c r="X4" s="163">
        <v>4</v>
      </c>
      <c r="Y4" s="163">
        <v>1</v>
      </c>
    </row>
    <row r="5" spans="4:25" ht="15" customHeight="1" thickBot="1" thickTop="1">
      <c r="D5" s="148"/>
      <c r="E5" s="147" t="s">
        <v>69</v>
      </c>
      <c r="F5" s="167"/>
      <c r="H5" s="167"/>
      <c r="X5" s="163">
        <v>5</v>
      </c>
      <c r="Y5" s="163">
        <v>2</v>
      </c>
    </row>
    <row r="6" spans="4:24" ht="15" customHeight="1" thickBot="1" thickTop="1">
      <c r="D6" s="148"/>
      <c r="E6" s="147" t="s">
        <v>70</v>
      </c>
      <c r="F6" s="167"/>
      <c r="H6" s="167"/>
      <c r="X6" s="163">
        <v>6</v>
      </c>
    </row>
    <row r="7" spans="2:24" ht="15" customHeight="1" thickBot="1" thickTop="1">
      <c r="B7" s="166" t="s">
        <v>90</v>
      </c>
      <c r="D7" s="435"/>
      <c r="E7" s="436"/>
      <c r="F7" s="436"/>
      <c r="G7" s="436"/>
      <c r="H7" s="436"/>
      <c r="I7" s="436"/>
      <c r="J7" s="168"/>
      <c r="K7" s="169"/>
      <c r="X7" s="163">
        <v>7</v>
      </c>
    </row>
    <row r="8" spans="2:11" ht="15" customHeight="1" thickBot="1" thickTop="1">
      <c r="B8" s="166" t="s">
        <v>91</v>
      </c>
      <c r="D8" s="435"/>
      <c r="E8" s="436"/>
      <c r="F8" s="436"/>
      <c r="G8" s="436"/>
      <c r="H8" s="436"/>
      <c r="I8" s="436"/>
      <c r="J8" s="168"/>
      <c r="K8" s="169"/>
    </row>
    <row r="9" spans="2:11" ht="15" customHeight="1" thickBot="1" thickTop="1">
      <c r="B9" s="166" t="s">
        <v>92</v>
      </c>
      <c r="D9" s="435"/>
      <c r="E9" s="436"/>
      <c r="F9" s="436"/>
      <c r="G9" s="436"/>
      <c r="H9" s="436"/>
      <c r="I9" s="436"/>
      <c r="J9" s="168"/>
      <c r="K9" s="169"/>
    </row>
    <row r="10" spans="2:28" ht="15" customHeight="1" thickBot="1" thickTop="1">
      <c r="B10" s="166" t="s">
        <v>406</v>
      </c>
      <c r="D10" s="143"/>
      <c r="F10" s="147" t="s">
        <v>389</v>
      </c>
      <c r="L10" s="170" t="s">
        <v>390</v>
      </c>
      <c r="M10" s="149"/>
      <c r="N10" s="432"/>
      <c r="O10" s="433"/>
      <c r="P10" s="433"/>
      <c r="Q10" s="433"/>
      <c r="R10" s="433"/>
      <c r="S10" s="434"/>
      <c r="U10" s="171"/>
      <c r="V10" s="171"/>
      <c r="W10" s="171"/>
      <c r="X10" s="171"/>
      <c r="Y10" s="171"/>
      <c r="Z10" s="171"/>
      <c r="AA10" s="171"/>
      <c r="AB10" s="171"/>
    </row>
    <row r="11" spans="2:23" ht="15" customHeight="1" thickBot="1" thickTop="1">
      <c r="B11" s="166" t="s">
        <v>407</v>
      </c>
      <c r="C11" s="150"/>
      <c r="D11" s="143"/>
      <c r="F11" s="147" t="s">
        <v>394</v>
      </c>
      <c r="J11" s="172"/>
      <c r="L11" s="170" t="s">
        <v>391</v>
      </c>
      <c r="M11" s="151"/>
      <c r="N11" s="437"/>
      <c r="O11" s="437"/>
      <c r="P11" s="437"/>
      <c r="Q11" s="437"/>
      <c r="R11" s="170" t="s">
        <v>15</v>
      </c>
      <c r="S11" s="423"/>
      <c r="T11" s="424"/>
      <c r="U11" s="424"/>
      <c r="V11" s="424"/>
      <c r="W11" s="169"/>
    </row>
    <row r="12" spans="2:23" ht="15" customHeight="1" thickBot="1" thickTop="1">
      <c r="B12" s="166" t="s">
        <v>34</v>
      </c>
      <c r="D12" s="154"/>
      <c r="F12" s="147" t="s">
        <v>394</v>
      </c>
      <c r="J12" s="172"/>
      <c r="L12" s="170" t="s">
        <v>391</v>
      </c>
      <c r="M12" s="151"/>
      <c r="N12" s="437"/>
      <c r="O12" s="437"/>
      <c r="P12" s="437"/>
      <c r="Q12" s="437"/>
      <c r="R12" s="170" t="s">
        <v>15</v>
      </c>
      <c r="S12" s="423"/>
      <c r="T12" s="424"/>
      <c r="U12" s="424"/>
      <c r="V12" s="424"/>
      <c r="W12" s="169"/>
    </row>
    <row r="13" spans="2:32" ht="15" customHeight="1" thickBot="1" thickTop="1">
      <c r="B13" s="166" t="s">
        <v>36</v>
      </c>
      <c r="C13" s="173"/>
      <c r="D13" s="149"/>
      <c r="E13" s="431"/>
      <c r="F13" s="431"/>
      <c r="G13" s="431"/>
      <c r="H13" s="173"/>
      <c r="I13" s="149"/>
      <c r="J13" s="157"/>
      <c r="K13" s="157"/>
      <c r="L13" s="149"/>
      <c r="M13" s="157"/>
      <c r="N13" s="175"/>
      <c r="O13" s="175"/>
      <c r="P13" s="175"/>
      <c r="Q13" s="176"/>
      <c r="R13" s="149"/>
      <c r="U13" s="157"/>
      <c r="V13" s="177"/>
      <c r="W13" s="177"/>
      <c r="X13" s="177"/>
      <c r="Y13" s="177"/>
      <c r="Z13" s="177"/>
      <c r="AA13" s="430" t="s">
        <v>124</v>
      </c>
      <c r="AB13" s="179"/>
      <c r="AC13" s="177" t="s">
        <v>125</v>
      </c>
      <c r="AD13" s="177"/>
      <c r="AE13" s="177"/>
      <c r="AF13" s="177"/>
    </row>
    <row r="14" spans="2:32" ht="15" customHeight="1" thickBot="1" thickTop="1">
      <c r="B14" s="147" t="s">
        <v>392</v>
      </c>
      <c r="C14" s="180"/>
      <c r="D14" s="143"/>
      <c r="E14" s="159" t="s">
        <v>393</v>
      </c>
      <c r="F14" s="160"/>
      <c r="G14" s="161"/>
      <c r="H14" s="180"/>
      <c r="I14" s="149"/>
      <c r="J14" s="157"/>
      <c r="K14" s="157"/>
      <c r="L14" s="170" t="s">
        <v>395</v>
      </c>
      <c r="M14" s="157"/>
      <c r="N14" s="432"/>
      <c r="O14" s="433"/>
      <c r="P14" s="433"/>
      <c r="Q14" s="434"/>
      <c r="R14" s="149"/>
      <c r="U14" s="157"/>
      <c r="V14" s="177"/>
      <c r="W14" s="177"/>
      <c r="X14" s="177"/>
      <c r="Y14" s="177"/>
      <c r="Z14" s="177"/>
      <c r="AA14" s="430"/>
      <c r="AB14" s="177"/>
      <c r="AC14" s="177" t="s">
        <v>126</v>
      </c>
      <c r="AD14" s="177"/>
      <c r="AE14" s="177"/>
      <c r="AF14" s="177"/>
    </row>
    <row r="15" spans="2:32" ht="15" customHeight="1" thickBot="1" thickTop="1">
      <c r="B15" s="147" t="s">
        <v>396</v>
      </c>
      <c r="C15" s="180"/>
      <c r="D15" s="143"/>
      <c r="E15" s="159" t="s">
        <v>397</v>
      </c>
      <c r="F15" s="160"/>
      <c r="G15" s="161"/>
      <c r="H15" s="180"/>
      <c r="I15" s="149"/>
      <c r="J15" s="157"/>
      <c r="K15" s="157"/>
      <c r="L15" s="149"/>
      <c r="M15" s="157"/>
      <c r="N15" s="181"/>
      <c r="O15" s="181"/>
      <c r="P15" s="181"/>
      <c r="Q15" s="182"/>
      <c r="R15" s="149"/>
      <c r="U15" s="157"/>
      <c r="V15" s="177"/>
      <c r="W15" s="177"/>
      <c r="X15" s="177"/>
      <c r="Y15" s="177"/>
      <c r="Z15" s="177"/>
      <c r="AA15" s="430"/>
      <c r="AB15" s="177"/>
      <c r="AC15" s="177" t="s">
        <v>127</v>
      </c>
      <c r="AD15" s="177"/>
      <c r="AE15" s="177"/>
      <c r="AF15" s="177"/>
    </row>
    <row r="16" spans="3:32" ht="15" customHeight="1" thickBot="1" thickTop="1">
      <c r="C16" s="183"/>
      <c r="D16" s="157"/>
      <c r="E16" s="431" t="s">
        <v>398</v>
      </c>
      <c r="F16" s="431"/>
      <c r="G16" s="431"/>
      <c r="H16" s="183"/>
      <c r="I16" s="149"/>
      <c r="J16" s="157"/>
      <c r="K16" s="157"/>
      <c r="L16" s="170" t="s">
        <v>399</v>
      </c>
      <c r="M16" s="157"/>
      <c r="N16" s="432"/>
      <c r="O16" s="433"/>
      <c r="P16" s="433"/>
      <c r="Q16" s="434"/>
      <c r="R16" s="170" t="s">
        <v>400</v>
      </c>
      <c r="S16" s="157"/>
      <c r="T16" s="157"/>
      <c r="U16" s="157"/>
      <c r="V16" s="157"/>
      <c r="W16" s="157"/>
      <c r="X16" s="157"/>
      <c r="Y16" s="157"/>
      <c r="Z16" s="184" t="s">
        <v>408</v>
      </c>
      <c r="AA16" s="430"/>
      <c r="AB16" s="177"/>
      <c r="AC16" s="177" t="s">
        <v>128</v>
      </c>
      <c r="AD16" s="177"/>
      <c r="AE16" s="177"/>
      <c r="AF16" s="177"/>
    </row>
    <row r="17" spans="2:32" ht="15" customHeight="1" thickBot="1" thickTop="1">
      <c r="B17" s="147" t="s">
        <v>401</v>
      </c>
      <c r="C17" s="185"/>
      <c r="D17" s="143"/>
      <c r="E17" s="157" t="s">
        <v>402</v>
      </c>
      <c r="F17" s="174"/>
      <c r="G17" s="174"/>
      <c r="H17" s="185"/>
      <c r="I17" s="149"/>
      <c r="J17" s="157"/>
      <c r="K17" s="157"/>
      <c r="L17" s="157"/>
      <c r="M17" s="157"/>
      <c r="N17" s="186"/>
      <c r="O17" s="186"/>
      <c r="P17" s="186"/>
      <c r="Q17" s="157"/>
      <c r="S17" s="157"/>
      <c r="T17" s="186"/>
      <c r="U17" s="186"/>
      <c r="V17" s="187"/>
      <c r="W17" s="187"/>
      <c r="X17" s="187"/>
      <c r="Y17" s="187"/>
      <c r="Z17" s="184"/>
      <c r="AA17" s="178"/>
      <c r="AB17" s="177"/>
      <c r="AC17" s="177"/>
      <c r="AD17" s="177"/>
      <c r="AE17" s="177"/>
      <c r="AF17" s="177"/>
    </row>
    <row r="18" spans="2:26" ht="15" customHeight="1" thickBot="1" thickTop="1">
      <c r="B18" s="211" t="s">
        <v>38</v>
      </c>
      <c r="D18" s="152"/>
      <c r="E18" s="157" t="s">
        <v>403</v>
      </c>
      <c r="F18" s="149"/>
      <c r="G18" s="149"/>
      <c r="Z18" s="163">
        <v>1</v>
      </c>
    </row>
    <row r="19" spans="2:26" ht="15" customHeight="1" thickBot="1" thickTop="1">
      <c r="B19" s="205" t="s">
        <v>405</v>
      </c>
      <c r="D19" s="152"/>
      <c r="E19" s="188" t="s">
        <v>404</v>
      </c>
      <c r="F19" s="149"/>
      <c r="G19" s="149"/>
      <c r="H19" s="189"/>
      <c r="L19" s="157"/>
      <c r="Z19" s="163">
        <v>2</v>
      </c>
    </row>
    <row r="20" spans="2:10" ht="15" customHeight="1" thickBot="1" thickTop="1">
      <c r="B20" s="166" t="s">
        <v>102</v>
      </c>
      <c r="C20" s="167"/>
      <c r="D20" s="148"/>
      <c r="E20" s="147" t="s">
        <v>48</v>
      </c>
      <c r="J20" s="167"/>
    </row>
    <row r="21" spans="3:10" ht="15" customHeight="1" thickBot="1" thickTop="1">
      <c r="C21" s="167"/>
      <c r="D21" s="148"/>
      <c r="E21" s="147" t="s">
        <v>49</v>
      </c>
      <c r="J21" s="167"/>
    </row>
    <row r="22" spans="3:10" ht="15" customHeight="1" thickBot="1" thickTop="1">
      <c r="C22" s="190"/>
      <c r="D22" s="207"/>
      <c r="E22" s="190" t="s">
        <v>409</v>
      </c>
      <c r="F22" s="191"/>
      <c r="G22" s="190"/>
      <c r="H22" s="190"/>
      <c r="I22" s="190"/>
      <c r="J22" s="192"/>
    </row>
    <row r="23" spans="2:24" ht="15" customHeight="1" thickBot="1" thickTop="1">
      <c r="B23" s="193" t="s">
        <v>42</v>
      </c>
      <c r="C23" s="147" t="s">
        <v>52</v>
      </c>
      <c r="E23" s="439" t="s">
        <v>56</v>
      </c>
      <c r="F23" s="439"/>
      <c r="G23" s="439" t="s">
        <v>57</v>
      </c>
      <c r="H23" s="439"/>
      <c r="I23" s="439"/>
      <c r="J23" s="155" t="s">
        <v>58</v>
      </c>
      <c r="K23" s="194"/>
      <c r="M23" s="195"/>
      <c r="X23" s="163" t="s">
        <v>97</v>
      </c>
    </row>
    <row r="24" spans="2:26" ht="15" customHeight="1" thickBot="1" thickTop="1">
      <c r="B24" s="196" t="s">
        <v>104</v>
      </c>
      <c r="C24" s="147" t="s">
        <v>53</v>
      </c>
      <c r="E24" s="429"/>
      <c r="F24" s="429"/>
      <c r="G24" s="429"/>
      <c r="H24" s="429"/>
      <c r="I24" s="429"/>
      <c r="J24" s="148"/>
      <c r="K24" s="194"/>
      <c r="L24" s="197"/>
      <c r="M24" s="195"/>
      <c r="X24" s="163" t="s">
        <v>98</v>
      </c>
      <c r="Z24" s="163" t="s">
        <v>171</v>
      </c>
    </row>
    <row r="25" spans="2:24" ht="15" customHeight="1" thickBot="1" thickTop="1">
      <c r="B25" s="198"/>
      <c r="C25" s="147" t="s">
        <v>54</v>
      </c>
      <c r="E25" s="429"/>
      <c r="F25" s="429"/>
      <c r="G25" s="429"/>
      <c r="H25" s="429"/>
      <c r="I25" s="429"/>
      <c r="J25" s="148"/>
      <c r="K25" s="194"/>
      <c r="L25" s="197"/>
      <c r="M25" s="195"/>
      <c r="X25" s="163" t="s">
        <v>99</v>
      </c>
    </row>
    <row r="26" spans="2:24" ht="15" customHeight="1" thickBot="1" thickTop="1">
      <c r="B26" s="198"/>
      <c r="C26" s="147" t="s">
        <v>55</v>
      </c>
      <c r="E26" s="429"/>
      <c r="F26" s="429"/>
      <c r="G26" s="429"/>
      <c r="H26" s="429"/>
      <c r="I26" s="429"/>
      <c r="J26" s="148"/>
      <c r="K26" s="194"/>
      <c r="L26" s="197"/>
      <c r="M26" s="195"/>
      <c r="X26" s="163" t="s">
        <v>100</v>
      </c>
    </row>
    <row r="27" spans="2:10" ht="15" customHeight="1" thickBot="1" thickTop="1">
      <c r="B27" s="199" t="s">
        <v>59</v>
      </c>
      <c r="C27" s="200"/>
      <c r="D27" s="158"/>
      <c r="E27" s="200" t="s">
        <v>410</v>
      </c>
      <c r="F27" s="201"/>
      <c r="G27" s="201"/>
      <c r="H27" s="201"/>
      <c r="I27" s="201"/>
      <c r="J27" s="202"/>
    </row>
    <row r="28" spans="2:5" ht="15" customHeight="1" thickBot="1" thickTop="1">
      <c r="B28" s="166" t="s">
        <v>105</v>
      </c>
      <c r="C28" s="147" t="s">
        <v>547</v>
      </c>
      <c r="D28" s="148"/>
      <c r="E28" s="147" t="s">
        <v>68</v>
      </c>
    </row>
    <row r="29" spans="4:8" ht="15" customHeight="1" thickBot="1" thickTop="1">
      <c r="D29" s="148"/>
      <c r="E29" s="147" t="s">
        <v>69</v>
      </c>
      <c r="F29" s="167"/>
      <c r="H29" s="167"/>
    </row>
    <row r="30" spans="4:8" ht="15" customHeight="1" thickBot="1" thickTop="1">
      <c r="D30" s="148"/>
      <c r="E30" s="147" t="s">
        <v>70</v>
      </c>
      <c r="F30" s="167"/>
      <c r="H30" s="167"/>
    </row>
    <row r="31" spans="3:8" ht="15" customHeight="1" thickBot="1" thickTop="1">
      <c r="C31" s="147" t="s">
        <v>547</v>
      </c>
      <c r="D31" s="148"/>
      <c r="E31" s="147" t="s">
        <v>68</v>
      </c>
      <c r="F31" s="167"/>
      <c r="H31" s="167"/>
    </row>
    <row r="32" spans="4:8" ht="15" customHeight="1" thickBot="1" thickTop="1">
      <c r="D32" s="148"/>
      <c r="E32" s="147" t="s">
        <v>69</v>
      </c>
      <c r="F32" s="167"/>
      <c r="H32" s="167"/>
    </row>
    <row r="33" spans="2:5" ht="15" customHeight="1" thickBot="1" thickTop="1">
      <c r="B33" s="147" t="s">
        <v>106</v>
      </c>
      <c r="D33" s="212"/>
      <c r="E33" s="147" t="s">
        <v>70</v>
      </c>
    </row>
    <row r="34" spans="2:8" ht="15" customHeight="1" thickBot="1" thickTop="1">
      <c r="B34" s="166" t="s">
        <v>107</v>
      </c>
      <c r="D34" s="167"/>
      <c r="F34" s="167"/>
      <c r="H34" s="167"/>
    </row>
    <row r="35" spans="2:6" ht="15" customHeight="1" thickBot="1" thickTop="1">
      <c r="B35" s="147" t="s">
        <v>411</v>
      </c>
      <c r="D35" s="148"/>
      <c r="F35" s="167"/>
    </row>
    <row r="36" spans="2:10" ht="15" customHeight="1" thickBot="1" thickTop="1">
      <c r="B36" s="147" t="s">
        <v>412</v>
      </c>
      <c r="D36" s="159">
        <f>メニュー!E3</f>
        <v>0</v>
      </c>
      <c r="G36" s="160"/>
      <c r="H36" s="160"/>
      <c r="I36" s="160"/>
      <c r="J36" s="161"/>
    </row>
    <row r="37" spans="2:10" ht="15" customHeight="1" thickBot="1" thickTop="1">
      <c r="B37" s="166" t="s">
        <v>110</v>
      </c>
      <c r="F37" s="203"/>
      <c r="G37" s="203"/>
      <c r="H37" s="203"/>
      <c r="I37" s="203"/>
      <c r="J37" s="203"/>
    </row>
    <row r="38" spans="2:6" ht="15" customHeight="1" thickBot="1" thickTop="1">
      <c r="B38" s="159" t="s">
        <v>413</v>
      </c>
      <c r="C38" s="204"/>
      <c r="D38" s="208"/>
      <c r="F38" s="167"/>
    </row>
    <row r="39" spans="2:10" ht="15" customHeight="1" thickBot="1" thickTop="1">
      <c r="B39" s="159" t="s">
        <v>414</v>
      </c>
      <c r="D39" s="425"/>
      <c r="E39" s="426"/>
      <c r="F39" s="426"/>
      <c r="G39" s="426"/>
      <c r="H39" s="168"/>
      <c r="I39" s="168"/>
      <c r="J39" s="169"/>
    </row>
    <row r="40" ht="15" customHeight="1" thickBot="1" thickTop="1"/>
    <row r="41" spans="2:9" ht="15" customHeight="1" thickBot="1" thickTop="1">
      <c r="B41" s="166" t="s">
        <v>139</v>
      </c>
      <c r="D41" s="143"/>
      <c r="E41" s="147" t="s">
        <v>415</v>
      </c>
      <c r="I41" s="147" t="s">
        <v>416</v>
      </c>
    </row>
    <row r="42" spans="2:5" ht="15" customHeight="1" thickBot="1" thickTop="1">
      <c r="B42" s="205" t="s">
        <v>417</v>
      </c>
      <c r="D42" s="152"/>
      <c r="E42" s="205" t="s">
        <v>418</v>
      </c>
    </row>
    <row r="43" spans="2:11" ht="15" customHeight="1" thickBot="1" thickTop="1">
      <c r="B43" s="206" t="s">
        <v>419</v>
      </c>
      <c r="D43" s="427"/>
      <c r="E43" s="428"/>
      <c r="F43" s="428"/>
      <c r="G43" s="428"/>
      <c r="H43" s="428"/>
      <c r="I43" s="428"/>
      <c r="J43" s="428"/>
      <c r="K43" s="169"/>
    </row>
    <row r="44" spans="2:11" ht="15" customHeight="1" thickBot="1" thickTop="1">
      <c r="B44" s="206" t="s">
        <v>420</v>
      </c>
      <c r="D44" s="427"/>
      <c r="E44" s="428"/>
      <c r="F44" s="428"/>
      <c r="G44" s="428"/>
      <c r="H44" s="428"/>
      <c r="I44" s="428"/>
      <c r="J44" s="428"/>
      <c r="K44" s="169"/>
    </row>
    <row r="45" ht="15" customHeight="1" thickBot="1" thickTop="1"/>
    <row r="46" spans="2:4" ht="15" customHeight="1" thickBot="1" thickTop="1">
      <c r="B46" s="147" t="s">
        <v>146</v>
      </c>
      <c r="C46" s="209">
        <f>D3</f>
        <v>0</v>
      </c>
      <c r="D46" s="147" t="s">
        <v>430</v>
      </c>
    </row>
    <row r="47" spans="2:40" ht="15" customHeight="1" thickBot="1" thickTop="1">
      <c r="B47" s="147" t="s">
        <v>351</v>
      </c>
      <c r="D47" s="156"/>
      <c r="E47" s="147" t="s">
        <v>421</v>
      </c>
      <c r="P47" s="203"/>
      <c r="Q47" s="203"/>
      <c r="T47" s="149"/>
      <c r="U47" s="149"/>
      <c r="V47" s="149"/>
      <c r="W47" s="149"/>
      <c r="X47" s="149"/>
      <c r="Y47" s="149"/>
      <c r="Z47" s="149"/>
      <c r="AA47" s="149"/>
      <c r="AB47" s="149"/>
      <c r="AC47" s="149"/>
      <c r="AD47" s="149"/>
      <c r="AE47" s="149"/>
      <c r="AF47" s="149"/>
      <c r="AG47" s="149"/>
      <c r="AH47" s="149"/>
      <c r="AI47" s="149"/>
      <c r="AJ47" s="149"/>
      <c r="AK47" s="149"/>
      <c r="AL47" s="149"/>
      <c r="AM47" s="149"/>
      <c r="AN47" s="149"/>
    </row>
    <row r="48" spans="3:40" ht="15" customHeight="1" thickBot="1" thickTop="1">
      <c r="C48" s="153"/>
      <c r="D48" s="156"/>
      <c r="E48" s="186" t="s">
        <v>422</v>
      </c>
      <c r="F48" s="153"/>
      <c r="P48" s="203"/>
      <c r="Q48" s="203"/>
      <c r="T48" s="149"/>
      <c r="U48" s="149"/>
      <c r="V48" s="149"/>
      <c r="W48" s="149"/>
      <c r="X48" s="149"/>
      <c r="Y48" s="149"/>
      <c r="Z48" s="149"/>
      <c r="AA48" s="149"/>
      <c r="AB48" s="149"/>
      <c r="AC48" s="149"/>
      <c r="AD48" s="149"/>
      <c r="AE48" s="149"/>
      <c r="AF48" s="149"/>
      <c r="AG48" s="149"/>
      <c r="AH48" s="149"/>
      <c r="AI48" s="149"/>
      <c r="AJ48" s="149"/>
      <c r="AK48" s="149"/>
      <c r="AL48" s="149"/>
      <c r="AM48" s="149"/>
      <c r="AN48" s="149"/>
    </row>
    <row r="49" spans="3:40" ht="15" customHeight="1" thickBot="1" thickTop="1">
      <c r="C49" s="153"/>
      <c r="D49" s="156"/>
      <c r="E49" s="186" t="s">
        <v>423</v>
      </c>
      <c r="F49" s="153"/>
      <c r="G49" s="186"/>
      <c r="P49" s="203"/>
      <c r="Q49" s="203"/>
      <c r="T49" s="149"/>
      <c r="U49" s="149"/>
      <c r="V49" s="149"/>
      <c r="W49" s="149"/>
      <c r="X49" s="149"/>
      <c r="Y49" s="149"/>
      <c r="Z49" s="149"/>
      <c r="AA49" s="149"/>
      <c r="AB49" s="149"/>
      <c r="AC49" s="149"/>
      <c r="AD49" s="149"/>
      <c r="AE49" s="149"/>
      <c r="AF49" s="149"/>
      <c r="AG49" s="149"/>
      <c r="AH49" s="149"/>
      <c r="AI49" s="149"/>
      <c r="AJ49" s="149"/>
      <c r="AK49" s="149"/>
      <c r="AL49" s="149"/>
      <c r="AM49" s="149"/>
      <c r="AN49" s="149"/>
    </row>
    <row r="50" spans="3:40" ht="15" customHeight="1" thickBot="1" thickTop="1">
      <c r="C50" s="153"/>
      <c r="D50" s="156"/>
      <c r="E50" s="186" t="s">
        <v>424</v>
      </c>
      <c r="F50" s="153"/>
      <c r="G50" s="186"/>
      <c r="H50" s="153"/>
      <c r="I50" s="186"/>
      <c r="P50" s="203"/>
      <c r="Q50" s="205" t="s">
        <v>335</v>
      </c>
      <c r="T50" s="149"/>
      <c r="U50" s="149"/>
      <c r="V50" s="149"/>
      <c r="W50" s="149"/>
      <c r="X50" s="149"/>
      <c r="Y50" s="149"/>
      <c r="Z50" s="149"/>
      <c r="AA50" s="149"/>
      <c r="AB50" s="149"/>
      <c r="AC50" s="149"/>
      <c r="AD50" s="149"/>
      <c r="AE50" s="149"/>
      <c r="AF50" s="149"/>
      <c r="AG50" s="149"/>
      <c r="AH50" s="149"/>
      <c r="AI50" s="149"/>
      <c r="AJ50" s="149"/>
      <c r="AK50" s="149"/>
      <c r="AL50" s="149"/>
      <c r="AM50" s="149"/>
      <c r="AN50" s="149"/>
    </row>
    <row r="51" spans="2:40" ht="15" customHeight="1" thickBot="1" thickTop="1">
      <c r="B51" s="421" t="s">
        <v>349</v>
      </c>
      <c r="C51" s="422"/>
      <c r="D51" s="438"/>
      <c r="E51" s="438"/>
      <c r="F51" s="438"/>
      <c r="G51" s="438"/>
      <c r="H51" s="438"/>
      <c r="I51" s="438"/>
      <c r="J51" s="438"/>
      <c r="K51" s="438"/>
      <c r="O51" s="172" t="s">
        <v>362</v>
      </c>
      <c r="P51" s="203"/>
      <c r="Q51" s="205" t="s">
        <v>363</v>
      </c>
      <c r="R51" s="203"/>
      <c r="T51" s="149"/>
      <c r="U51" s="149"/>
      <c r="V51" s="149"/>
      <c r="W51" s="149"/>
      <c r="X51" s="149"/>
      <c r="Y51" s="149"/>
      <c r="Z51" s="149"/>
      <c r="AA51" s="149"/>
      <c r="AB51" s="149"/>
      <c r="AC51" s="149"/>
      <c r="AD51" s="149"/>
      <c r="AE51" s="149"/>
      <c r="AF51" s="149"/>
      <c r="AG51" s="149"/>
      <c r="AH51" s="149"/>
      <c r="AI51" s="149"/>
      <c r="AJ51" s="149"/>
      <c r="AK51" s="149"/>
      <c r="AL51" s="149"/>
      <c r="AM51" s="149"/>
      <c r="AN51" s="149"/>
    </row>
    <row r="52" spans="2:40" ht="15" customHeight="1" thickBot="1" thickTop="1">
      <c r="B52" s="147" t="s">
        <v>350</v>
      </c>
      <c r="D52" s="438"/>
      <c r="E52" s="438"/>
      <c r="F52" s="438"/>
      <c r="G52" s="438"/>
      <c r="H52" s="438"/>
      <c r="I52" s="438"/>
      <c r="J52" s="438"/>
      <c r="K52" s="438"/>
      <c r="L52" s="205" t="s">
        <v>354</v>
      </c>
      <c r="P52" s="203"/>
      <c r="Q52" s="205" t="s">
        <v>364</v>
      </c>
      <c r="R52" s="203"/>
      <c r="T52" s="149"/>
      <c r="U52" s="149"/>
      <c r="V52" s="149"/>
      <c r="W52" s="149"/>
      <c r="X52" s="149"/>
      <c r="Y52" s="149"/>
      <c r="Z52" s="149"/>
      <c r="AA52" s="149"/>
      <c r="AB52" s="149"/>
      <c r="AC52" s="149"/>
      <c r="AD52" s="149"/>
      <c r="AE52" s="149"/>
      <c r="AF52" s="149"/>
      <c r="AG52" s="149"/>
      <c r="AH52" s="149"/>
      <c r="AI52" s="149"/>
      <c r="AJ52" s="149"/>
      <c r="AK52" s="149"/>
      <c r="AL52" s="149"/>
      <c r="AM52" s="149"/>
      <c r="AN52" s="149"/>
    </row>
    <row r="53" spans="2:59" ht="15" customHeight="1" thickBot="1" thickTop="1">
      <c r="B53" s="166" t="s">
        <v>150</v>
      </c>
      <c r="D53" s="143"/>
      <c r="E53" s="147" t="s">
        <v>425</v>
      </c>
      <c r="P53" s="203"/>
      <c r="Q53" s="205" t="s">
        <v>365</v>
      </c>
      <c r="R53" s="203"/>
      <c r="S53" s="203"/>
      <c r="T53" s="149"/>
      <c r="U53" s="149"/>
      <c r="V53" s="149"/>
      <c r="W53" s="149"/>
      <c r="X53" s="149"/>
      <c r="Y53" s="149"/>
      <c r="Z53" s="149"/>
      <c r="AA53" s="149"/>
      <c r="AB53" s="149"/>
      <c r="AC53" s="149"/>
      <c r="AD53" s="149"/>
      <c r="AE53" s="149"/>
      <c r="AF53" s="149"/>
      <c r="AG53" s="149"/>
      <c r="AH53" s="149"/>
      <c r="AI53" s="149"/>
      <c r="AJ53" s="149"/>
      <c r="AK53" s="149"/>
      <c r="AL53" s="149"/>
      <c r="AM53" s="149"/>
      <c r="AN53" s="149"/>
      <c r="BG53" s="147" t="s">
        <v>334</v>
      </c>
    </row>
    <row r="54" spans="2:59" ht="15" customHeight="1" thickBot="1" thickTop="1">
      <c r="B54" s="205" t="s">
        <v>426</v>
      </c>
      <c r="D54" s="152"/>
      <c r="E54" s="205" t="s">
        <v>427</v>
      </c>
      <c r="P54" s="203"/>
      <c r="R54" s="203"/>
      <c r="S54" s="203"/>
      <c r="T54" s="149"/>
      <c r="U54" s="149"/>
      <c r="V54" s="149"/>
      <c r="W54" s="149"/>
      <c r="X54" s="149"/>
      <c r="Y54" s="149"/>
      <c r="Z54" s="149"/>
      <c r="AA54" s="149"/>
      <c r="AB54" s="149"/>
      <c r="AC54" s="149"/>
      <c r="AD54" s="149"/>
      <c r="AE54" s="149"/>
      <c r="AF54" s="149"/>
      <c r="AG54" s="149"/>
      <c r="AH54" s="149"/>
      <c r="AI54" s="149"/>
      <c r="AJ54" s="149"/>
      <c r="AK54" s="149"/>
      <c r="AL54" s="149"/>
      <c r="AM54" s="149"/>
      <c r="AN54" s="149"/>
      <c r="BG54" s="147" t="s">
        <v>332</v>
      </c>
    </row>
    <row r="55" spans="2:59" ht="15" customHeight="1" thickBot="1" thickTop="1">
      <c r="B55" s="166" t="s">
        <v>157</v>
      </c>
      <c r="D55" s="143"/>
      <c r="E55" s="147" t="s">
        <v>415</v>
      </c>
      <c r="P55" s="203"/>
      <c r="Q55" s="203"/>
      <c r="R55" s="203"/>
      <c r="S55" s="203"/>
      <c r="T55" s="149"/>
      <c r="U55" s="149"/>
      <c r="V55" s="149"/>
      <c r="W55" s="149"/>
      <c r="X55" s="149"/>
      <c r="Y55" s="149"/>
      <c r="Z55" s="149"/>
      <c r="AA55" s="149"/>
      <c r="AB55" s="149"/>
      <c r="AC55" s="149"/>
      <c r="AD55" s="149"/>
      <c r="AE55" s="149"/>
      <c r="AF55" s="149"/>
      <c r="AG55" s="149"/>
      <c r="AH55" s="149"/>
      <c r="AI55" s="149"/>
      <c r="AJ55" s="149"/>
      <c r="AK55" s="149"/>
      <c r="AL55" s="149"/>
      <c r="AM55" s="149"/>
      <c r="AN55" s="149"/>
      <c r="BG55" s="147" t="s">
        <v>333</v>
      </c>
    </row>
    <row r="56" spans="16:59" ht="15" customHeight="1" thickBot="1" thickTop="1">
      <c r="P56" s="149"/>
      <c r="Q56" s="203"/>
      <c r="R56" s="203"/>
      <c r="S56" s="203"/>
      <c r="T56" s="149"/>
      <c r="U56" s="149"/>
      <c r="V56" s="149"/>
      <c r="W56" s="149"/>
      <c r="X56" s="149"/>
      <c r="Y56" s="149"/>
      <c r="Z56" s="149"/>
      <c r="AA56" s="149"/>
      <c r="AB56" s="149"/>
      <c r="AC56" s="149"/>
      <c r="AD56" s="149"/>
      <c r="AE56" s="149"/>
      <c r="AF56" s="149"/>
      <c r="AG56" s="149"/>
      <c r="AH56" s="149"/>
      <c r="AI56" s="149"/>
      <c r="AJ56" s="149"/>
      <c r="AK56" s="149"/>
      <c r="AL56" s="149"/>
      <c r="AM56" s="149"/>
      <c r="AN56" s="149"/>
      <c r="BG56" s="147" t="s">
        <v>67</v>
      </c>
    </row>
    <row r="57" ht="15" customHeight="1" thickBot="1" thickTop="1"/>
    <row r="58" ht="15" customHeight="1" thickBot="1" thickTop="1"/>
    <row r="59" ht="15" customHeight="1" thickBot="1" thickTop="1"/>
    <row r="60" ht="15" customHeight="1" thickBot="1" thickTop="1"/>
  </sheetData>
  <sheetProtection sheet="1" objects="1" scenarios="1" selectLockedCells="1"/>
  <mergeCells count="27">
    <mergeCell ref="N11:Q11"/>
    <mergeCell ref="D51:K51"/>
    <mergeCell ref="D52:K52"/>
    <mergeCell ref="G23:I23"/>
    <mergeCell ref="E23:F23"/>
    <mergeCell ref="E24:F24"/>
    <mergeCell ref="G24:I24"/>
    <mergeCell ref="AA13:AA16"/>
    <mergeCell ref="E16:G16"/>
    <mergeCell ref="N14:Q14"/>
    <mergeCell ref="N16:Q16"/>
    <mergeCell ref="D7:I7"/>
    <mergeCell ref="D8:I8"/>
    <mergeCell ref="D9:I9"/>
    <mergeCell ref="N10:S10"/>
    <mergeCell ref="N12:Q12"/>
    <mergeCell ref="E13:G13"/>
    <mergeCell ref="B51:C51"/>
    <mergeCell ref="S11:V11"/>
    <mergeCell ref="S12:V12"/>
    <mergeCell ref="D39:G39"/>
    <mergeCell ref="D43:J43"/>
    <mergeCell ref="D44:J44"/>
    <mergeCell ref="E26:F26"/>
    <mergeCell ref="G26:I26"/>
    <mergeCell ref="E25:F25"/>
    <mergeCell ref="G25:I25"/>
  </mergeCells>
  <dataValidations count="9">
    <dataValidation type="list" allowBlank="1" showInputMessage="1" showErrorMessage="1" sqref="D53:D55 D41 D18:D19 D27">
      <formula1>$Z$18:$Z$19</formula1>
    </dataValidation>
    <dataValidation type="list" allowBlank="1" showInputMessage="1" showErrorMessage="1" sqref="C48:C50 D47">
      <formula1>$BG$53:$BG$56</formula1>
    </dataValidation>
    <dataValidation type="list" allowBlank="1" showInputMessage="1" showErrorMessage="1" sqref="D13 E24:E26 F24:F27">
      <formula1>$Z$24:$Z$25</formula1>
    </dataValidation>
    <dataValidation type="list" allowBlank="1" showInputMessage="1" showErrorMessage="1" sqref="G24:J27">
      <formula1>$Z$24</formula1>
    </dataValidation>
    <dataValidation type="list" allowBlank="1" showInputMessage="1" showErrorMessage="1" sqref="M10 D10:D12">
      <formula1>$Y$4:$Y$5</formula1>
    </dataValidation>
    <dataValidation operator="equal" showInputMessage="1" showErrorMessage="1" sqref="N10"/>
    <dataValidation type="whole" operator="greaterThan" allowBlank="1" showInputMessage="1" showErrorMessage="1" sqref="D4:D6">
      <formula1>0</formula1>
    </dataValidation>
    <dataValidation type="list" allowBlank="1" showInputMessage="1" showErrorMessage="1" sqref="D14 D42 D17">
      <formula1>$X$1:$X$3</formula1>
    </dataValidation>
    <dataValidation type="list" allowBlank="1" showInputMessage="1" showErrorMessage="1" sqref="D15">
      <formula1>$X$1:$X$6</formula1>
    </dataValidation>
  </dataValidations>
  <printOptions/>
  <pageMargins left="0.1968503937007874" right="0.1968503937007874" top="0.1968503937007874" bottom="0.1968503937007874" header="0.07874015748031496" footer="0.07874015748031496"/>
  <pageSetup horizontalDpi="600" verticalDpi="600" orientation="portrait" paperSize="8" r:id="rId4"/>
  <drawing r:id="rId3"/>
  <legacyDrawing r:id="rId2"/>
</worksheet>
</file>

<file path=xl/worksheets/sheet3.xml><?xml version="1.0" encoding="utf-8"?>
<worksheet xmlns="http://schemas.openxmlformats.org/spreadsheetml/2006/main" xmlns:r="http://schemas.openxmlformats.org/officeDocument/2006/relationships">
  <sheetPr codeName="Sheet11">
    <tabColor indexed="15"/>
  </sheetPr>
  <dimension ref="B1:BG58"/>
  <sheetViews>
    <sheetView showGridLines="0" showRowColHeaders="0" zoomScale="98" zoomScaleNormal="98" zoomScalePageLayoutView="0" workbookViewId="0" topLeftCell="A1">
      <pane xSplit="24" ySplit="2" topLeftCell="Y3" activePane="bottomRight" state="frozen"/>
      <selection pane="topLeft" activeCell="A1" sqref="A1"/>
      <selection pane="topRight" activeCell="X1" sqref="X1"/>
      <selection pane="bottomLeft" activeCell="A4" sqref="A4"/>
      <selection pane="bottomRight" activeCell="D32" sqref="D32"/>
    </sheetView>
  </sheetViews>
  <sheetFormatPr defaultColWidth="9.00390625" defaultRowHeight="13.5"/>
  <cols>
    <col min="1" max="1" width="2.25390625" style="147" customWidth="1"/>
    <col min="2" max="2" width="12.375" style="147" customWidth="1"/>
    <col min="3" max="3" width="5.25390625" style="147" bestFit="1" customWidth="1"/>
    <col min="4" max="4" width="5.375" style="147" customWidth="1"/>
    <col min="5" max="5" width="4.375" style="147" customWidth="1"/>
    <col min="6" max="6" width="3.875" style="147" customWidth="1"/>
    <col min="7" max="7" width="3.125" style="147" customWidth="1"/>
    <col min="8" max="8" width="3.50390625" style="147" customWidth="1"/>
    <col min="9" max="9" width="4.00390625" style="147" customWidth="1"/>
    <col min="10" max="11" width="9.00390625" style="147" customWidth="1"/>
    <col min="12" max="12" width="16.50390625" style="147" customWidth="1"/>
    <col min="13" max="13" width="1.4921875" style="147" customWidth="1"/>
    <col min="14" max="17" width="3.125" style="147" customWidth="1"/>
    <col min="18" max="18" width="4.125" style="147" customWidth="1"/>
    <col min="19" max="19" width="4.25390625" style="147" customWidth="1"/>
    <col min="20" max="21" width="4.50390625" style="147" customWidth="1"/>
    <col min="22" max="23" width="4.50390625" style="163" customWidth="1"/>
    <col min="24" max="24" width="7.25390625" style="163" customWidth="1"/>
    <col min="25" max="25" width="5.25390625" style="163" customWidth="1"/>
    <col min="26" max="58" width="9.00390625" style="163" customWidth="1"/>
    <col min="59" max="16384" width="9.00390625" style="147" customWidth="1"/>
  </cols>
  <sheetData>
    <row r="1" spans="2:29" ht="27.75" thickBot="1" thickTop="1">
      <c r="B1" s="162" t="s">
        <v>377</v>
      </c>
      <c r="X1" s="213">
        <v>1</v>
      </c>
      <c r="Y1" s="213"/>
      <c r="Z1" s="213"/>
      <c r="AA1" s="213"/>
      <c r="AB1" s="213"/>
      <c r="AC1" s="213"/>
    </row>
    <row r="2" spans="3:29" ht="28.5" customHeight="1" thickBot="1" thickTop="1">
      <c r="C2" s="164" t="s">
        <v>435</v>
      </c>
      <c r="X2" s="213">
        <v>2</v>
      </c>
      <c r="Y2" s="213"/>
      <c r="Z2" s="213"/>
      <c r="AA2" s="213"/>
      <c r="AB2" s="213"/>
      <c r="AC2" s="213"/>
    </row>
    <row r="3" spans="3:29" ht="5.25" customHeight="1" thickBot="1" thickTop="1">
      <c r="C3" s="164"/>
      <c r="D3" s="165">
        <f>IF(D4&gt;0,2,0)</f>
        <v>0</v>
      </c>
      <c r="X3" s="213">
        <v>3</v>
      </c>
      <c r="Y3" s="213"/>
      <c r="Z3" s="213"/>
      <c r="AA3" s="213"/>
      <c r="AB3" s="213"/>
      <c r="AC3" s="213"/>
    </row>
    <row r="4" spans="2:29" ht="15" customHeight="1" thickBot="1" thickTop="1">
      <c r="B4" s="166" t="s">
        <v>89</v>
      </c>
      <c r="C4" s="147" t="s">
        <v>547</v>
      </c>
      <c r="D4" s="148"/>
      <c r="E4" s="147" t="s">
        <v>68</v>
      </c>
      <c r="X4" s="213">
        <v>4</v>
      </c>
      <c r="Y4" s="213">
        <v>1</v>
      </c>
      <c r="Z4" s="213"/>
      <c r="AA4" s="213"/>
      <c r="AB4" s="213"/>
      <c r="AC4" s="213"/>
    </row>
    <row r="5" spans="4:29" ht="15" customHeight="1" thickBot="1" thickTop="1">
      <c r="D5" s="148"/>
      <c r="E5" s="147" t="s">
        <v>69</v>
      </c>
      <c r="F5" s="167"/>
      <c r="H5" s="167"/>
      <c r="X5" s="213">
        <v>5</v>
      </c>
      <c r="Y5" s="213">
        <v>2</v>
      </c>
      <c r="Z5" s="213"/>
      <c r="AA5" s="213"/>
      <c r="AB5" s="213"/>
      <c r="AC5" s="213"/>
    </row>
    <row r="6" spans="4:29" ht="15" customHeight="1" thickBot="1" thickTop="1">
      <c r="D6" s="148"/>
      <c r="E6" s="147" t="s">
        <v>70</v>
      </c>
      <c r="F6" s="167"/>
      <c r="H6" s="167"/>
      <c r="X6" s="213">
        <v>6</v>
      </c>
      <c r="Y6" s="213"/>
      <c r="Z6" s="213"/>
      <c r="AA6" s="213"/>
      <c r="AB6" s="213"/>
      <c r="AC6" s="213"/>
    </row>
    <row r="7" spans="2:29" ht="15" customHeight="1" thickBot="1" thickTop="1">
      <c r="B7" s="166" t="s">
        <v>90</v>
      </c>
      <c r="D7" s="435"/>
      <c r="E7" s="436"/>
      <c r="F7" s="436"/>
      <c r="G7" s="436"/>
      <c r="H7" s="436"/>
      <c r="I7" s="436"/>
      <c r="J7" s="168"/>
      <c r="K7" s="169"/>
      <c r="X7" s="213">
        <v>7</v>
      </c>
      <c r="Y7" s="213"/>
      <c r="Z7" s="213"/>
      <c r="AA7" s="213"/>
      <c r="AB7" s="213"/>
      <c r="AC7" s="213"/>
    </row>
    <row r="8" spans="2:29" ht="15" customHeight="1" thickBot="1" thickTop="1">
      <c r="B8" s="166" t="s">
        <v>91</v>
      </c>
      <c r="D8" s="435"/>
      <c r="E8" s="436"/>
      <c r="F8" s="436"/>
      <c r="G8" s="436"/>
      <c r="H8" s="436"/>
      <c r="I8" s="436"/>
      <c r="J8" s="168"/>
      <c r="K8" s="169"/>
      <c r="X8" s="213"/>
      <c r="Y8" s="213"/>
      <c r="Z8" s="213"/>
      <c r="AA8" s="213"/>
      <c r="AB8" s="213"/>
      <c r="AC8" s="213"/>
    </row>
    <row r="9" spans="2:29" ht="15" customHeight="1" thickBot="1" thickTop="1">
      <c r="B9" s="166" t="s">
        <v>92</v>
      </c>
      <c r="D9" s="435"/>
      <c r="E9" s="436"/>
      <c r="F9" s="436"/>
      <c r="G9" s="436"/>
      <c r="H9" s="436"/>
      <c r="I9" s="436"/>
      <c r="J9" s="168"/>
      <c r="K9" s="169"/>
      <c r="X9" s="213"/>
      <c r="Y9" s="213"/>
      <c r="Z9" s="213"/>
      <c r="AA9" s="213"/>
      <c r="AB9" s="213"/>
      <c r="AC9" s="213"/>
    </row>
    <row r="10" spans="2:29" ht="15" customHeight="1" thickBot="1" thickTop="1">
      <c r="B10" s="166" t="s">
        <v>406</v>
      </c>
      <c r="D10" s="143"/>
      <c r="F10" s="147" t="s">
        <v>389</v>
      </c>
      <c r="L10" s="170" t="s">
        <v>390</v>
      </c>
      <c r="M10" s="149"/>
      <c r="N10" s="432"/>
      <c r="O10" s="433"/>
      <c r="P10" s="433"/>
      <c r="Q10" s="433"/>
      <c r="R10" s="433"/>
      <c r="S10" s="434"/>
      <c r="U10" s="171"/>
      <c r="V10" s="171"/>
      <c r="W10" s="171"/>
      <c r="X10" s="248"/>
      <c r="Y10" s="248"/>
      <c r="Z10" s="248"/>
      <c r="AA10" s="248"/>
      <c r="AB10" s="248"/>
      <c r="AC10" s="213"/>
    </row>
    <row r="11" spans="2:29" ht="15" customHeight="1" thickBot="1" thickTop="1">
      <c r="B11" s="166" t="s">
        <v>407</v>
      </c>
      <c r="C11" s="150"/>
      <c r="D11" s="143"/>
      <c r="F11" s="147" t="s">
        <v>394</v>
      </c>
      <c r="J11" s="172"/>
      <c r="L11" s="170" t="s">
        <v>391</v>
      </c>
      <c r="M11" s="151"/>
      <c r="N11" s="437"/>
      <c r="O11" s="437"/>
      <c r="P11" s="437"/>
      <c r="Q11" s="437"/>
      <c r="R11" s="170" t="s">
        <v>15</v>
      </c>
      <c r="S11" s="432"/>
      <c r="T11" s="433"/>
      <c r="U11" s="433"/>
      <c r="V11" s="433"/>
      <c r="W11" s="169"/>
      <c r="X11" s="213"/>
      <c r="Y11" s="213"/>
      <c r="Z11" s="213"/>
      <c r="AA11" s="213"/>
      <c r="AB11" s="213"/>
      <c r="AC11" s="213"/>
    </row>
    <row r="12" spans="2:29" ht="15" customHeight="1" thickBot="1" thickTop="1">
      <c r="B12" s="166" t="s">
        <v>34</v>
      </c>
      <c r="D12" s="154"/>
      <c r="F12" s="147" t="s">
        <v>394</v>
      </c>
      <c r="J12" s="172"/>
      <c r="L12" s="170" t="s">
        <v>391</v>
      </c>
      <c r="M12" s="151"/>
      <c r="N12" s="437"/>
      <c r="O12" s="437"/>
      <c r="P12" s="437"/>
      <c r="Q12" s="437"/>
      <c r="R12" s="170" t="s">
        <v>15</v>
      </c>
      <c r="S12" s="432"/>
      <c r="T12" s="433"/>
      <c r="U12" s="433"/>
      <c r="V12" s="433"/>
      <c r="W12" s="169"/>
      <c r="X12" s="213"/>
      <c r="Y12" s="213"/>
      <c r="Z12" s="213"/>
      <c r="AA12" s="213"/>
      <c r="AB12" s="213"/>
      <c r="AC12" s="213"/>
    </row>
    <row r="13" spans="2:32" ht="15" customHeight="1" thickBot="1" thickTop="1">
      <c r="B13" s="166" t="s">
        <v>36</v>
      </c>
      <c r="C13" s="173"/>
      <c r="D13" s="149"/>
      <c r="E13" s="431"/>
      <c r="F13" s="431"/>
      <c r="G13" s="431"/>
      <c r="H13" s="173"/>
      <c r="I13" s="149"/>
      <c r="J13" s="157"/>
      <c r="K13" s="157"/>
      <c r="L13" s="149"/>
      <c r="M13" s="157"/>
      <c r="N13" s="175"/>
      <c r="O13" s="175"/>
      <c r="P13" s="175"/>
      <c r="Q13" s="176"/>
      <c r="R13" s="149"/>
      <c r="U13" s="157"/>
      <c r="V13" s="177"/>
      <c r="W13" s="177"/>
      <c r="X13" s="244"/>
      <c r="Y13" s="244"/>
      <c r="Z13" s="244"/>
      <c r="AA13" s="440" t="s">
        <v>124</v>
      </c>
      <c r="AB13" s="245"/>
      <c r="AC13" s="244" t="s">
        <v>125</v>
      </c>
      <c r="AD13" s="177"/>
      <c r="AE13" s="177"/>
      <c r="AF13" s="177"/>
    </row>
    <row r="14" spans="2:32" ht="15" customHeight="1" thickBot="1" thickTop="1">
      <c r="B14" s="147" t="s">
        <v>392</v>
      </c>
      <c r="C14" s="180"/>
      <c r="D14" s="143"/>
      <c r="E14" s="159" t="s">
        <v>393</v>
      </c>
      <c r="F14" s="160"/>
      <c r="G14" s="161"/>
      <c r="H14" s="180"/>
      <c r="I14" s="149"/>
      <c r="J14" s="157"/>
      <c r="K14" s="157"/>
      <c r="L14" s="170" t="s">
        <v>395</v>
      </c>
      <c r="M14" s="157"/>
      <c r="N14" s="432"/>
      <c r="O14" s="433"/>
      <c r="P14" s="433"/>
      <c r="Q14" s="434"/>
      <c r="R14" s="149"/>
      <c r="U14" s="157"/>
      <c r="V14" s="177"/>
      <c r="W14" s="177"/>
      <c r="X14" s="244"/>
      <c r="Y14" s="244"/>
      <c r="Z14" s="244"/>
      <c r="AA14" s="440"/>
      <c r="AB14" s="244"/>
      <c r="AC14" s="244" t="s">
        <v>126</v>
      </c>
      <c r="AD14" s="177"/>
      <c r="AE14" s="177"/>
      <c r="AF14" s="177"/>
    </row>
    <row r="15" spans="2:32" ht="15" customHeight="1" thickBot="1" thickTop="1">
      <c r="B15" s="147" t="s">
        <v>396</v>
      </c>
      <c r="C15" s="180"/>
      <c r="D15" s="143"/>
      <c r="E15" s="159" t="s">
        <v>397</v>
      </c>
      <c r="F15" s="160"/>
      <c r="G15" s="161"/>
      <c r="H15" s="180"/>
      <c r="I15" s="149"/>
      <c r="J15" s="157"/>
      <c r="K15" s="157"/>
      <c r="L15" s="149"/>
      <c r="M15" s="157"/>
      <c r="N15" s="181"/>
      <c r="O15" s="181"/>
      <c r="P15" s="181"/>
      <c r="Q15" s="182"/>
      <c r="R15" s="149"/>
      <c r="U15" s="157"/>
      <c r="V15" s="177"/>
      <c r="W15" s="177"/>
      <c r="X15" s="244"/>
      <c r="Y15" s="244"/>
      <c r="Z15" s="244"/>
      <c r="AA15" s="440"/>
      <c r="AB15" s="244"/>
      <c r="AC15" s="244" t="s">
        <v>127</v>
      </c>
      <c r="AD15" s="177"/>
      <c r="AE15" s="177"/>
      <c r="AF15" s="177"/>
    </row>
    <row r="16" spans="3:32" ht="15" customHeight="1" thickBot="1" thickTop="1">
      <c r="C16" s="183"/>
      <c r="D16" s="157"/>
      <c r="E16" s="431" t="s">
        <v>398</v>
      </c>
      <c r="F16" s="431"/>
      <c r="G16" s="431"/>
      <c r="H16" s="183"/>
      <c r="I16" s="149"/>
      <c r="J16" s="157"/>
      <c r="K16" s="157"/>
      <c r="L16" s="170" t="s">
        <v>399</v>
      </c>
      <c r="M16" s="157"/>
      <c r="N16" s="432"/>
      <c r="O16" s="433"/>
      <c r="P16" s="433"/>
      <c r="Q16" s="434"/>
      <c r="R16" s="170" t="s">
        <v>400</v>
      </c>
      <c r="S16" s="157"/>
      <c r="T16" s="157"/>
      <c r="U16" s="157"/>
      <c r="V16" s="157"/>
      <c r="W16" s="157"/>
      <c r="X16" s="244"/>
      <c r="Y16" s="244"/>
      <c r="Z16" s="246" t="s">
        <v>451</v>
      </c>
      <c r="AA16" s="440"/>
      <c r="AB16" s="244"/>
      <c r="AC16" s="244" t="s">
        <v>128</v>
      </c>
      <c r="AD16" s="177"/>
      <c r="AE16" s="177"/>
      <c r="AF16" s="177"/>
    </row>
    <row r="17" spans="2:32" ht="15" customHeight="1" thickBot="1" thickTop="1">
      <c r="B17" s="147" t="s">
        <v>401</v>
      </c>
      <c r="C17" s="185"/>
      <c r="D17" s="143"/>
      <c r="E17" s="157" t="s">
        <v>402</v>
      </c>
      <c r="F17" s="174"/>
      <c r="G17" s="174"/>
      <c r="H17" s="185"/>
      <c r="I17" s="149"/>
      <c r="J17" s="157"/>
      <c r="K17" s="157"/>
      <c r="L17" s="157"/>
      <c r="M17" s="157"/>
      <c r="N17" s="186"/>
      <c r="O17" s="186"/>
      <c r="P17" s="186"/>
      <c r="Q17" s="157"/>
      <c r="S17" s="157"/>
      <c r="T17" s="186"/>
      <c r="U17" s="186"/>
      <c r="V17" s="187"/>
      <c r="W17" s="187"/>
      <c r="X17" s="247"/>
      <c r="Y17" s="247"/>
      <c r="Z17" s="246"/>
      <c r="AA17" s="241"/>
      <c r="AB17" s="244"/>
      <c r="AC17" s="244"/>
      <c r="AD17" s="177"/>
      <c r="AE17" s="177"/>
      <c r="AF17" s="177"/>
    </row>
    <row r="18" spans="2:29" ht="15" customHeight="1" thickBot="1" thickTop="1">
      <c r="B18" s="211" t="s">
        <v>38</v>
      </c>
      <c r="D18" s="152"/>
      <c r="E18" s="157" t="s">
        <v>403</v>
      </c>
      <c r="F18" s="149"/>
      <c r="G18" s="149"/>
      <c r="X18" s="213"/>
      <c r="Y18" s="213"/>
      <c r="Z18" s="213">
        <v>1</v>
      </c>
      <c r="AA18" s="213"/>
      <c r="AB18" s="213"/>
      <c r="AC18" s="213"/>
    </row>
    <row r="19" spans="2:29" ht="15" customHeight="1" thickBot="1" thickTop="1">
      <c r="B19" s="205" t="s">
        <v>405</v>
      </c>
      <c r="D19" s="152"/>
      <c r="E19" s="188" t="s">
        <v>404</v>
      </c>
      <c r="F19" s="149"/>
      <c r="G19" s="149"/>
      <c r="H19" s="189"/>
      <c r="L19" s="157"/>
      <c r="X19" s="213"/>
      <c r="Y19" s="213"/>
      <c r="Z19" s="213">
        <v>2</v>
      </c>
      <c r="AA19" s="213"/>
      <c r="AB19" s="213"/>
      <c r="AC19" s="213"/>
    </row>
    <row r="20" spans="2:29" ht="15" customHeight="1" thickBot="1" thickTop="1">
      <c r="B20" s="166" t="s">
        <v>102</v>
      </c>
      <c r="C20" s="167"/>
      <c r="D20" s="148"/>
      <c r="E20" s="147" t="s">
        <v>48</v>
      </c>
      <c r="J20" s="167"/>
      <c r="X20" s="213"/>
      <c r="Y20" s="213"/>
      <c r="Z20" s="213"/>
      <c r="AA20" s="213"/>
      <c r="AB20" s="213"/>
      <c r="AC20" s="213"/>
    </row>
    <row r="21" spans="3:29" ht="15" customHeight="1" thickBot="1" thickTop="1">
      <c r="C21" s="167"/>
      <c r="D21" s="148"/>
      <c r="E21" s="147" t="s">
        <v>49</v>
      </c>
      <c r="J21" s="167"/>
      <c r="X21" s="213"/>
      <c r="Y21" s="213"/>
      <c r="Z21" s="213"/>
      <c r="AA21" s="213"/>
      <c r="AB21" s="213"/>
      <c r="AC21" s="213"/>
    </row>
    <row r="22" spans="3:29" ht="15" customHeight="1" thickBot="1" thickTop="1">
      <c r="C22" s="190"/>
      <c r="D22" s="207"/>
      <c r="E22" s="190" t="s">
        <v>409</v>
      </c>
      <c r="F22" s="191"/>
      <c r="G22" s="190"/>
      <c r="H22" s="190"/>
      <c r="I22" s="190"/>
      <c r="J22" s="192"/>
      <c r="X22" s="213"/>
      <c r="Y22" s="213"/>
      <c r="Z22" s="213"/>
      <c r="AA22" s="213"/>
      <c r="AB22" s="213"/>
      <c r="AC22" s="213"/>
    </row>
    <row r="23" spans="2:29" ht="15" customHeight="1" thickBot="1" thickTop="1">
      <c r="B23" s="193" t="s">
        <v>42</v>
      </c>
      <c r="C23" s="147" t="s">
        <v>52</v>
      </c>
      <c r="E23" s="439" t="s">
        <v>56</v>
      </c>
      <c r="F23" s="439"/>
      <c r="G23" s="439" t="s">
        <v>57</v>
      </c>
      <c r="H23" s="439"/>
      <c r="I23" s="439"/>
      <c r="J23" s="155" t="s">
        <v>58</v>
      </c>
      <c r="K23" s="194"/>
      <c r="M23" s="195"/>
      <c r="X23" s="213" t="s">
        <v>97</v>
      </c>
      <c r="Y23" s="213"/>
      <c r="Z23" s="213"/>
      <c r="AA23" s="213"/>
      <c r="AB23" s="213"/>
      <c r="AC23" s="213"/>
    </row>
    <row r="24" spans="2:29" ht="15" customHeight="1" thickBot="1" thickTop="1">
      <c r="B24" s="196" t="s">
        <v>104</v>
      </c>
      <c r="C24" s="147" t="s">
        <v>103</v>
      </c>
      <c r="E24" s="429"/>
      <c r="F24" s="429"/>
      <c r="G24" s="429"/>
      <c r="H24" s="429"/>
      <c r="I24" s="429"/>
      <c r="J24" s="148"/>
      <c r="K24" s="194"/>
      <c r="L24" s="197"/>
      <c r="M24" s="195"/>
      <c r="X24" s="213" t="s">
        <v>98</v>
      </c>
      <c r="Y24" s="213"/>
      <c r="Z24" s="213" t="s">
        <v>171</v>
      </c>
      <c r="AA24" s="213"/>
      <c r="AB24" s="213"/>
      <c r="AC24" s="213"/>
    </row>
    <row r="25" spans="2:29" ht="15" customHeight="1" thickBot="1" thickTop="1">
      <c r="B25" s="198"/>
      <c r="C25" s="147" t="s">
        <v>54</v>
      </c>
      <c r="E25" s="429"/>
      <c r="F25" s="429"/>
      <c r="G25" s="429"/>
      <c r="H25" s="429"/>
      <c r="I25" s="429"/>
      <c r="J25" s="148"/>
      <c r="K25" s="194"/>
      <c r="L25" s="197"/>
      <c r="M25" s="195"/>
      <c r="X25" s="213" t="s">
        <v>99</v>
      </c>
      <c r="Y25" s="213"/>
      <c r="Z25" s="213"/>
      <c r="AA25" s="213"/>
      <c r="AB25" s="213"/>
      <c r="AC25" s="213"/>
    </row>
    <row r="26" spans="2:25" ht="15" customHeight="1" thickBot="1" thickTop="1">
      <c r="B26" s="198"/>
      <c r="C26" s="147" t="s">
        <v>55</v>
      </c>
      <c r="E26" s="429"/>
      <c r="F26" s="429"/>
      <c r="G26" s="429"/>
      <c r="H26" s="429"/>
      <c r="I26" s="429"/>
      <c r="J26" s="148"/>
      <c r="K26" s="194"/>
      <c r="L26" s="197"/>
      <c r="M26" s="195"/>
      <c r="X26" s="213" t="s">
        <v>100</v>
      </c>
      <c r="Y26" s="213"/>
    </row>
    <row r="27" spans="2:10" ht="15" customHeight="1" thickBot="1" thickTop="1">
      <c r="B27" s="199" t="s">
        <v>59</v>
      </c>
      <c r="C27" s="200"/>
      <c r="D27" s="158"/>
      <c r="E27" s="200" t="s">
        <v>410</v>
      </c>
      <c r="F27" s="201"/>
      <c r="G27" s="201"/>
      <c r="H27" s="201"/>
      <c r="I27" s="201"/>
      <c r="J27" s="202"/>
    </row>
    <row r="28" spans="2:5" ht="15" customHeight="1" thickBot="1" thickTop="1">
      <c r="B28" s="166" t="s">
        <v>105</v>
      </c>
      <c r="C28" s="147" t="s">
        <v>547</v>
      </c>
      <c r="D28" s="148"/>
      <c r="E28" s="147" t="s">
        <v>68</v>
      </c>
    </row>
    <row r="29" spans="4:8" ht="15" customHeight="1" thickBot="1" thickTop="1">
      <c r="D29" s="148"/>
      <c r="E29" s="147" t="s">
        <v>69</v>
      </c>
      <c r="F29" s="167"/>
      <c r="H29" s="167"/>
    </row>
    <row r="30" spans="4:8" ht="15" customHeight="1" thickBot="1" thickTop="1">
      <c r="D30" s="148"/>
      <c r="E30" s="147" t="s">
        <v>70</v>
      </c>
      <c r="F30" s="167"/>
      <c r="H30" s="167"/>
    </row>
    <row r="31" spans="3:8" ht="15" customHeight="1" thickBot="1" thickTop="1">
      <c r="C31" s="147" t="s">
        <v>547</v>
      </c>
      <c r="D31" s="148"/>
      <c r="E31" s="147" t="s">
        <v>68</v>
      </c>
      <c r="F31" s="167"/>
      <c r="H31" s="167"/>
    </row>
    <row r="32" spans="4:8" ht="15" customHeight="1" thickBot="1" thickTop="1">
      <c r="D32" s="148"/>
      <c r="E32" s="147" t="s">
        <v>69</v>
      </c>
      <c r="F32" s="167"/>
      <c r="H32" s="167"/>
    </row>
    <row r="33" spans="2:5" ht="15" customHeight="1" thickBot="1" thickTop="1">
      <c r="B33" s="147" t="s">
        <v>106</v>
      </c>
      <c r="D33" s="148"/>
      <c r="E33" s="147" t="s">
        <v>70</v>
      </c>
    </row>
    <row r="34" spans="2:8" ht="15" customHeight="1" thickBot="1" thickTop="1">
      <c r="B34" s="166" t="s">
        <v>107</v>
      </c>
      <c r="D34" s="167"/>
      <c r="F34" s="167"/>
      <c r="H34" s="167"/>
    </row>
    <row r="35" spans="2:6" ht="15" customHeight="1" thickBot="1" thickTop="1">
      <c r="B35" s="147" t="s">
        <v>411</v>
      </c>
      <c r="D35" s="148"/>
      <c r="F35" s="167"/>
    </row>
    <row r="36" spans="2:10" ht="15" customHeight="1" thickBot="1" thickTop="1">
      <c r="B36" s="147" t="s">
        <v>412</v>
      </c>
      <c r="D36" s="159">
        <f>メニュー!E3</f>
        <v>0</v>
      </c>
      <c r="G36" s="160"/>
      <c r="H36" s="160"/>
      <c r="I36" s="160"/>
      <c r="J36" s="161"/>
    </row>
    <row r="37" spans="2:10" ht="15" customHeight="1" thickBot="1" thickTop="1">
      <c r="B37" s="166" t="s">
        <v>110</v>
      </c>
      <c r="F37" s="203"/>
      <c r="G37" s="203"/>
      <c r="H37" s="203"/>
      <c r="I37" s="203"/>
      <c r="J37" s="203"/>
    </row>
    <row r="38" spans="2:7" ht="15" customHeight="1" thickBot="1" thickTop="1">
      <c r="B38" s="159" t="s">
        <v>413</v>
      </c>
      <c r="C38" s="204"/>
      <c r="D38" s="208"/>
      <c r="E38" s="167"/>
      <c r="F38" s="167"/>
      <c r="G38" s="167"/>
    </row>
    <row r="39" spans="2:10" ht="15" customHeight="1" thickBot="1" thickTop="1">
      <c r="B39" s="159" t="s">
        <v>414</v>
      </c>
      <c r="D39" s="425"/>
      <c r="E39" s="426"/>
      <c r="F39" s="426"/>
      <c r="G39" s="426"/>
      <c r="H39" s="168"/>
      <c r="I39" s="168"/>
      <c r="J39" s="169"/>
    </row>
    <row r="40" ht="15" customHeight="1" thickBot="1" thickTop="1"/>
    <row r="41" spans="2:9" ht="15" customHeight="1" thickBot="1" thickTop="1">
      <c r="B41" s="166" t="s">
        <v>139</v>
      </c>
      <c r="D41" s="143"/>
      <c r="E41" s="147" t="s">
        <v>415</v>
      </c>
      <c r="I41" s="147" t="s">
        <v>429</v>
      </c>
    </row>
    <row r="42" spans="2:5" ht="15" customHeight="1" thickBot="1" thickTop="1">
      <c r="B42" s="205" t="s">
        <v>417</v>
      </c>
      <c r="D42" s="152"/>
      <c r="E42" s="205" t="s">
        <v>418</v>
      </c>
    </row>
    <row r="43" spans="2:11" ht="15" customHeight="1" thickBot="1" thickTop="1">
      <c r="B43" s="206" t="s">
        <v>419</v>
      </c>
      <c r="D43" s="427"/>
      <c r="E43" s="428"/>
      <c r="F43" s="428"/>
      <c r="G43" s="428"/>
      <c r="H43" s="428"/>
      <c r="I43" s="428"/>
      <c r="J43" s="428"/>
      <c r="K43" s="169"/>
    </row>
    <row r="44" spans="2:11" ht="15" customHeight="1" thickBot="1" thickTop="1">
      <c r="B44" s="206" t="s">
        <v>420</v>
      </c>
      <c r="D44" s="427"/>
      <c r="E44" s="428"/>
      <c r="F44" s="428"/>
      <c r="G44" s="428"/>
      <c r="H44" s="428"/>
      <c r="I44" s="428"/>
      <c r="J44" s="428"/>
      <c r="K44" s="169"/>
    </row>
    <row r="45" ht="15" customHeight="1" thickBot="1" thickTop="1"/>
    <row r="46" spans="2:4" ht="15" customHeight="1" thickBot="1" thickTop="1">
      <c r="B46" s="147" t="s">
        <v>146</v>
      </c>
      <c r="C46" s="210">
        <f>D3</f>
        <v>0</v>
      </c>
      <c r="D46" s="147" t="str">
        <f>IF(C46=2,"奨励金","　")</f>
        <v>　</v>
      </c>
    </row>
    <row r="47" spans="2:40" ht="15" customHeight="1" thickBot="1" thickTop="1">
      <c r="B47" s="147" t="s">
        <v>351</v>
      </c>
      <c r="D47" s="156"/>
      <c r="E47" s="147" t="s">
        <v>421</v>
      </c>
      <c r="P47" s="203"/>
      <c r="Q47" s="203"/>
      <c r="T47" s="149"/>
      <c r="U47" s="149"/>
      <c r="V47" s="149"/>
      <c r="W47" s="149"/>
      <c r="X47" s="149"/>
      <c r="Y47" s="149"/>
      <c r="Z47" s="149"/>
      <c r="AA47" s="149"/>
      <c r="AB47" s="149"/>
      <c r="AC47" s="149"/>
      <c r="AD47" s="149"/>
      <c r="AE47" s="149"/>
      <c r="AF47" s="149"/>
      <c r="AG47" s="149"/>
      <c r="AH47" s="149"/>
      <c r="AI47" s="149"/>
      <c r="AJ47" s="149"/>
      <c r="AK47" s="149"/>
      <c r="AL47" s="149"/>
      <c r="AM47" s="149"/>
      <c r="AN47" s="149"/>
    </row>
    <row r="48" spans="3:40" ht="15" customHeight="1" thickBot="1" thickTop="1">
      <c r="C48" s="153"/>
      <c r="D48" s="156"/>
      <c r="E48" s="186" t="s">
        <v>422</v>
      </c>
      <c r="F48" s="153"/>
      <c r="P48" s="203"/>
      <c r="Q48" s="203"/>
      <c r="T48" s="149"/>
      <c r="U48" s="149"/>
      <c r="V48" s="149"/>
      <c r="W48" s="149"/>
      <c r="X48" s="149"/>
      <c r="Y48" s="149"/>
      <c r="Z48" s="149"/>
      <c r="AA48" s="149"/>
      <c r="AB48" s="149"/>
      <c r="AC48" s="149"/>
      <c r="AD48" s="149"/>
      <c r="AE48" s="149"/>
      <c r="AF48" s="149"/>
      <c r="AG48" s="149"/>
      <c r="AH48" s="149"/>
      <c r="AI48" s="149"/>
      <c r="AJ48" s="149"/>
      <c r="AK48" s="149"/>
      <c r="AL48" s="149"/>
      <c r="AM48" s="149"/>
      <c r="AN48" s="149"/>
    </row>
    <row r="49" spans="3:40" ht="15" customHeight="1" thickBot="1" thickTop="1">
      <c r="C49" s="153"/>
      <c r="D49" s="156"/>
      <c r="E49" s="186" t="s">
        <v>423</v>
      </c>
      <c r="F49" s="153"/>
      <c r="G49" s="186"/>
      <c r="P49" s="203"/>
      <c r="Q49" s="203"/>
      <c r="T49" s="149"/>
      <c r="U49" s="149"/>
      <c r="V49" s="149"/>
      <c r="W49" s="149"/>
      <c r="X49" s="149"/>
      <c r="Y49" s="149"/>
      <c r="Z49" s="149"/>
      <c r="AA49" s="149"/>
      <c r="AB49" s="149"/>
      <c r="AC49" s="149"/>
      <c r="AD49" s="149"/>
      <c r="AE49" s="149"/>
      <c r="AF49" s="149"/>
      <c r="AG49" s="149"/>
      <c r="AH49" s="149"/>
      <c r="AI49" s="149"/>
      <c r="AJ49" s="149"/>
      <c r="AK49" s="149"/>
      <c r="AL49" s="149"/>
      <c r="AM49" s="149"/>
      <c r="AN49" s="149"/>
    </row>
    <row r="50" spans="3:40" ht="15" customHeight="1" thickBot="1" thickTop="1">
      <c r="C50" s="153"/>
      <c r="D50" s="156"/>
      <c r="E50" s="186" t="s">
        <v>424</v>
      </c>
      <c r="F50" s="153"/>
      <c r="G50" s="186"/>
      <c r="H50" s="153"/>
      <c r="I50" s="186"/>
      <c r="P50" s="203"/>
      <c r="Q50" s="205"/>
      <c r="T50" s="149"/>
      <c r="U50" s="149"/>
      <c r="V50" s="149"/>
      <c r="W50" s="149"/>
      <c r="X50" s="149"/>
      <c r="Y50" s="149"/>
      <c r="Z50" s="149"/>
      <c r="AA50" s="149"/>
      <c r="AB50" s="149"/>
      <c r="AC50" s="149"/>
      <c r="AD50" s="149"/>
      <c r="AE50" s="149"/>
      <c r="AF50" s="149"/>
      <c r="AG50" s="149"/>
      <c r="AH50" s="149"/>
      <c r="AI50" s="149"/>
      <c r="AJ50" s="149"/>
      <c r="AK50" s="149"/>
      <c r="AL50" s="149"/>
      <c r="AM50" s="149"/>
      <c r="AN50" s="149"/>
    </row>
    <row r="51" spans="2:40" ht="15" customHeight="1" thickBot="1" thickTop="1">
      <c r="B51" s="421" t="s">
        <v>349</v>
      </c>
      <c r="C51" s="422"/>
      <c r="D51" s="438"/>
      <c r="E51" s="438"/>
      <c r="F51" s="438"/>
      <c r="G51" s="438"/>
      <c r="H51" s="438"/>
      <c r="I51" s="438"/>
      <c r="J51" s="438"/>
      <c r="K51" s="438"/>
      <c r="O51" s="172"/>
      <c r="P51" s="203"/>
      <c r="Q51" s="205"/>
      <c r="R51" s="203"/>
      <c r="T51" s="149"/>
      <c r="U51" s="149"/>
      <c r="V51" s="149"/>
      <c r="W51" s="149"/>
      <c r="X51" s="149"/>
      <c r="Y51" s="149"/>
      <c r="Z51" s="244"/>
      <c r="AA51" s="244" t="s">
        <v>356</v>
      </c>
      <c r="AB51" s="149"/>
      <c r="AC51" s="149"/>
      <c r="AD51" s="149"/>
      <c r="AE51" s="149"/>
      <c r="AF51" s="149"/>
      <c r="AG51" s="149"/>
      <c r="AH51" s="149"/>
      <c r="AI51" s="149"/>
      <c r="AJ51" s="149"/>
      <c r="AK51" s="149"/>
      <c r="AL51" s="149"/>
      <c r="AM51" s="149"/>
      <c r="AN51" s="149"/>
    </row>
    <row r="52" spans="2:40" ht="15" customHeight="1" thickBot="1" thickTop="1">
      <c r="B52" s="421" t="s">
        <v>431</v>
      </c>
      <c r="C52" s="422"/>
      <c r="D52" s="438"/>
      <c r="E52" s="438"/>
      <c r="F52" s="438"/>
      <c r="G52" s="438"/>
      <c r="H52" s="438"/>
      <c r="I52" s="438"/>
      <c r="J52" s="438"/>
      <c r="K52" s="438"/>
      <c r="L52" s="205" t="s">
        <v>354</v>
      </c>
      <c r="P52" s="203"/>
      <c r="Q52" s="205"/>
      <c r="R52" s="203"/>
      <c r="T52" s="149"/>
      <c r="U52" s="149"/>
      <c r="V52" s="149"/>
      <c r="W52" s="149"/>
      <c r="X52" s="149"/>
      <c r="Y52" s="149"/>
      <c r="Z52" s="244"/>
      <c r="AA52" s="244" t="s">
        <v>355</v>
      </c>
      <c r="AB52" s="149"/>
      <c r="AC52" s="149"/>
      <c r="AD52" s="149"/>
      <c r="AE52" s="149"/>
      <c r="AF52" s="149"/>
      <c r="AG52" s="149"/>
      <c r="AH52" s="149"/>
      <c r="AI52" s="149"/>
      <c r="AJ52" s="149"/>
      <c r="AK52" s="149"/>
      <c r="AL52" s="149"/>
      <c r="AM52" s="149"/>
      <c r="AN52" s="149"/>
    </row>
    <row r="53" spans="2:40" ht="15" customHeight="1" thickBot="1" thickTop="1">
      <c r="B53" s="144" t="s">
        <v>434</v>
      </c>
      <c r="C53" s="145" t="s">
        <v>432</v>
      </c>
      <c r="D53" s="143"/>
      <c r="E53" s="149"/>
      <c r="F53" s="149"/>
      <c r="G53" s="149"/>
      <c r="H53" s="149"/>
      <c r="I53" s="149"/>
      <c r="J53" s="149"/>
      <c r="K53" s="149"/>
      <c r="L53" s="205"/>
      <c r="P53" s="203"/>
      <c r="Q53" s="205"/>
      <c r="R53" s="203"/>
      <c r="T53" s="149"/>
      <c r="U53" s="149"/>
      <c r="V53" s="149"/>
      <c r="W53" s="149"/>
      <c r="X53" s="149"/>
      <c r="Y53" s="149"/>
      <c r="Z53" s="244"/>
      <c r="AA53" s="244"/>
      <c r="AB53" s="149"/>
      <c r="AC53" s="149"/>
      <c r="AD53" s="149"/>
      <c r="AE53" s="149"/>
      <c r="AF53" s="149"/>
      <c r="AG53" s="149"/>
      <c r="AH53" s="149"/>
      <c r="AI53" s="149"/>
      <c r="AJ53" s="149"/>
      <c r="AK53" s="149"/>
      <c r="AL53" s="149"/>
      <c r="AM53" s="149"/>
      <c r="AN53" s="149"/>
    </row>
    <row r="54" spans="2:40" ht="15" customHeight="1" thickBot="1" thickTop="1">
      <c r="B54" s="144"/>
      <c r="C54" s="145" t="s">
        <v>433</v>
      </c>
      <c r="D54" s="146"/>
      <c r="E54" s="169"/>
      <c r="F54" s="149"/>
      <c r="G54" s="149"/>
      <c r="H54" s="149"/>
      <c r="I54" s="149"/>
      <c r="J54" s="149"/>
      <c r="K54" s="149"/>
      <c r="L54" s="205"/>
      <c r="P54" s="203"/>
      <c r="Q54" s="205"/>
      <c r="R54" s="203"/>
      <c r="T54" s="149"/>
      <c r="U54" s="149"/>
      <c r="V54" s="149"/>
      <c r="W54" s="149"/>
      <c r="X54" s="149"/>
      <c r="Y54" s="149"/>
      <c r="Z54" s="149"/>
      <c r="AA54" s="149"/>
      <c r="AB54" s="149"/>
      <c r="AC54" s="149"/>
      <c r="AD54" s="149"/>
      <c r="AE54" s="149"/>
      <c r="AF54" s="149"/>
      <c r="AG54" s="149"/>
      <c r="AH54" s="149"/>
      <c r="AI54" s="149"/>
      <c r="AJ54" s="149"/>
      <c r="AK54" s="149"/>
      <c r="AL54" s="149"/>
      <c r="AM54" s="149"/>
      <c r="AN54" s="149"/>
    </row>
    <row r="55" spans="2:59" ht="15" customHeight="1" thickBot="1" thickTop="1">
      <c r="B55" s="166" t="s">
        <v>150</v>
      </c>
      <c r="D55" s="143"/>
      <c r="E55" s="147" t="s">
        <v>425</v>
      </c>
      <c r="P55" s="203"/>
      <c r="Q55" s="205"/>
      <c r="R55" s="203"/>
      <c r="S55" s="203"/>
      <c r="T55" s="149"/>
      <c r="U55" s="149"/>
      <c r="V55" s="149"/>
      <c r="W55" s="149"/>
      <c r="X55" s="149"/>
      <c r="Y55" s="149"/>
      <c r="Z55" s="149"/>
      <c r="AA55" s="149"/>
      <c r="AB55" s="149"/>
      <c r="AC55" s="149"/>
      <c r="AD55" s="149"/>
      <c r="AE55" s="149"/>
      <c r="AF55" s="149"/>
      <c r="AG55" s="149"/>
      <c r="AH55" s="149"/>
      <c r="AI55" s="149"/>
      <c r="AJ55" s="149"/>
      <c r="AK55" s="149"/>
      <c r="AL55" s="149"/>
      <c r="AM55" s="149"/>
      <c r="AN55" s="149"/>
      <c r="BG55" s="147" t="s">
        <v>334</v>
      </c>
    </row>
    <row r="56" spans="2:59" ht="15" customHeight="1" thickBot="1" thickTop="1">
      <c r="B56" s="205" t="s">
        <v>426</v>
      </c>
      <c r="D56" s="152"/>
      <c r="E56" s="205" t="s">
        <v>427</v>
      </c>
      <c r="P56" s="203"/>
      <c r="R56" s="203"/>
      <c r="S56" s="203"/>
      <c r="T56" s="149"/>
      <c r="U56" s="149"/>
      <c r="V56" s="149"/>
      <c r="W56" s="149"/>
      <c r="X56" s="149"/>
      <c r="Y56" s="149"/>
      <c r="Z56" s="149"/>
      <c r="AA56" s="149"/>
      <c r="AB56" s="149"/>
      <c r="AC56" s="149"/>
      <c r="AD56" s="149"/>
      <c r="AE56" s="149"/>
      <c r="AF56" s="149"/>
      <c r="AG56" s="149"/>
      <c r="AH56" s="149"/>
      <c r="AI56" s="149"/>
      <c r="AJ56" s="149"/>
      <c r="AK56" s="149"/>
      <c r="AL56" s="149"/>
      <c r="AM56" s="149"/>
      <c r="AN56" s="149"/>
      <c r="BG56" s="147" t="s">
        <v>332</v>
      </c>
    </row>
    <row r="57" spans="2:59" ht="15" customHeight="1" thickBot="1" thickTop="1">
      <c r="B57" s="166" t="s">
        <v>157</v>
      </c>
      <c r="D57" s="143"/>
      <c r="E57" s="147" t="s">
        <v>415</v>
      </c>
      <c r="P57" s="203"/>
      <c r="Q57" s="203"/>
      <c r="R57" s="203"/>
      <c r="S57" s="203"/>
      <c r="T57" s="149"/>
      <c r="U57" s="149"/>
      <c r="V57" s="149"/>
      <c r="W57" s="149"/>
      <c r="X57" s="149"/>
      <c r="Y57" s="149"/>
      <c r="Z57" s="149"/>
      <c r="AA57" s="149"/>
      <c r="AB57" s="149"/>
      <c r="AC57" s="149"/>
      <c r="AD57" s="149"/>
      <c r="AE57" s="149"/>
      <c r="AF57" s="149"/>
      <c r="AG57" s="149"/>
      <c r="AH57" s="149"/>
      <c r="AI57" s="149"/>
      <c r="AJ57" s="149"/>
      <c r="AK57" s="149"/>
      <c r="AL57" s="149"/>
      <c r="AM57" s="149"/>
      <c r="AN57" s="149"/>
      <c r="BG57" s="147" t="s">
        <v>333</v>
      </c>
    </row>
    <row r="58" spans="16:59" ht="15" customHeight="1" thickBot="1" thickTop="1">
      <c r="P58" s="149"/>
      <c r="Q58" s="203"/>
      <c r="R58" s="203"/>
      <c r="S58" s="203"/>
      <c r="T58" s="149"/>
      <c r="U58" s="149"/>
      <c r="V58" s="149"/>
      <c r="W58" s="149"/>
      <c r="X58" s="149"/>
      <c r="Y58" s="149"/>
      <c r="Z58" s="149"/>
      <c r="AA58" s="149"/>
      <c r="AB58" s="149"/>
      <c r="AC58" s="149"/>
      <c r="AD58" s="149"/>
      <c r="AE58" s="149"/>
      <c r="AF58" s="149"/>
      <c r="AG58" s="149"/>
      <c r="AH58" s="149"/>
      <c r="AI58" s="149"/>
      <c r="AJ58" s="149"/>
      <c r="AK58" s="149"/>
      <c r="AL58" s="149"/>
      <c r="AM58" s="149"/>
      <c r="AN58" s="149"/>
      <c r="BG58" s="147" t="s">
        <v>67</v>
      </c>
    </row>
    <row r="59" ht="15" customHeight="1" thickBot="1" thickTop="1"/>
    <row r="60" ht="15" customHeight="1" thickBot="1" thickTop="1"/>
    <row r="61" ht="15" customHeight="1" thickBot="1" thickTop="1"/>
    <row r="62" ht="15" customHeight="1" thickBot="1" thickTop="1"/>
  </sheetData>
  <sheetProtection sheet="1" objects="1" scenarios="1" selectLockedCells="1"/>
  <mergeCells count="28">
    <mergeCell ref="D44:J44"/>
    <mergeCell ref="E26:F26"/>
    <mergeCell ref="G26:I26"/>
    <mergeCell ref="D51:K51"/>
    <mergeCell ref="D52:K52"/>
    <mergeCell ref="B51:C51"/>
    <mergeCell ref="B52:C52"/>
    <mergeCell ref="E25:F25"/>
    <mergeCell ref="G25:I25"/>
    <mergeCell ref="E24:F24"/>
    <mergeCell ref="G24:I24"/>
    <mergeCell ref="D39:G39"/>
    <mergeCell ref="D43:J43"/>
    <mergeCell ref="N10:S10"/>
    <mergeCell ref="D7:I7"/>
    <mergeCell ref="D8:I8"/>
    <mergeCell ref="D9:I9"/>
    <mergeCell ref="G23:I23"/>
    <mergeCell ref="E23:F23"/>
    <mergeCell ref="N12:Q12"/>
    <mergeCell ref="E13:G13"/>
    <mergeCell ref="N11:Q11"/>
    <mergeCell ref="AA13:AA16"/>
    <mergeCell ref="E16:G16"/>
    <mergeCell ref="N14:Q14"/>
    <mergeCell ref="N16:Q16"/>
    <mergeCell ref="S11:V11"/>
    <mergeCell ref="S12:V12"/>
  </mergeCells>
  <dataValidations count="10">
    <dataValidation type="list" allowBlank="1" showInputMessage="1" showErrorMessage="1" sqref="D55:D57 D41 D19">
      <formula1>$Z$18:$Z$19</formula1>
    </dataValidation>
    <dataValidation type="list" allowBlank="1" showInputMessage="1" showErrorMessage="1" sqref="C48:C50 D47">
      <formula1>$BG$55:$BG$58</formula1>
    </dataValidation>
    <dataValidation type="list" allowBlank="1" showInputMessage="1" showErrorMessage="1" sqref="D13 E24:E26 F24:F27">
      <formula1>$Z$24:$Z$25</formula1>
    </dataValidation>
    <dataValidation type="list" allowBlank="1" showInputMessage="1" showErrorMessage="1" sqref="G24:J27">
      <formula1>$Z$24</formula1>
    </dataValidation>
    <dataValidation type="list" allowBlank="1" showInputMessage="1" showErrorMessage="1" sqref="M10 D10:D12">
      <formula1>$Y$4:$Y$5</formula1>
    </dataValidation>
    <dataValidation operator="equal" showInputMessage="1" showErrorMessage="1" sqref="N10"/>
    <dataValidation type="whole" operator="greaterThan" allowBlank="1" showInputMessage="1" showErrorMessage="1" sqref="D4:D6">
      <formula1>0</formula1>
    </dataValidation>
    <dataValidation type="list" allowBlank="1" showInputMessage="1" showErrorMessage="1" sqref="D14 D42 D17:D18 D27">
      <formula1>$X$1:$X$3</formula1>
    </dataValidation>
    <dataValidation type="list" allowBlank="1" showInputMessage="1" showErrorMessage="1" sqref="D15">
      <formula1>$X$1:$X$6</formula1>
    </dataValidation>
    <dataValidation type="list" allowBlank="1" showInputMessage="1" showErrorMessage="1" sqref="D53">
      <formula1>$AA$51:$AA$52</formula1>
    </dataValidation>
  </dataValidations>
  <printOptions/>
  <pageMargins left="0.1968503937007874" right="0.1968503937007874" top="0.1968503937007874" bottom="0.1968503937007874" header="0.07874015748031496" footer="0.07874015748031496"/>
  <pageSetup horizontalDpi="600" verticalDpi="600" orientation="portrait" paperSize="8" r:id="rId4"/>
  <drawing r:id="rId3"/>
  <legacyDrawing r:id="rId2"/>
</worksheet>
</file>

<file path=xl/worksheets/sheet4.xml><?xml version="1.0" encoding="utf-8"?>
<worksheet xmlns="http://schemas.openxmlformats.org/spreadsheetml/2006/main" xmlns:r="http://schemas.openxmlformats.org/officeDocument/2006/relationships">
  <sheetPr codeName="Sheet12">
    <tabColor indexed="15"/>
  </sheetPr>
  <dimension ref="B1:BG50"/>
  <sheetViews>
    <sheetView showRowColHeaders="0" zoomScale="98" zoomScaleNormal="98" zoomScalePageLayoutView="0" workbookViewId="0" topLeftCell="B1">
      <pane xSplit="23" ySplit="2" topLeftCell="Y3" activePane="bottomRight" state="frozen"/>
      <selection pane="topLeft" activeCell="B1" sqref="B1"/>
      <selection pane="topRight" activeCell="X1" sqref="X1"/>
      <selection pane="bottomLeft" activeCell="B4" sqref="B4"/>
      <selection pane="bottomRight" activeCell="D32" sqref="D32"/>
    </sheetView>
  </sheetViews>
  <sheetFormatPr defaultColWidth="9.00390625" defaultRowHeight="13.5"/>
  <cols>
    <col min="1" max="1" width="2.25390625" style="147" customWidth="1"/>
    <col min="2" max="2" width="12.375" style="147" customWidth="1"/>
    <col min="3" max="3" width="5.25390625" style="147" bestFit="1" customWidth="1"/>
    <col min="4" max="5" width="4.375" style="147" customWidth="1"/>
    <col min="6" max="6" width="3.875" style="147" customWidth="1"/>
    <col min="7" max="7" width="3.125" style="147" customWidth="1"/>
    <col min="8" max="8" width="3.50390625" style="147" customWidth="1"/>
    <col min="9" max="9" width="4.00390625" style="147" customWidth="1"/>
    <col min="10" max="11" width="9.00390625" style="147" customWidth="1"/>
    <col min="12" max="12" width="16.50390625" style="147" customWidth="1"/>
    <col min="13" max="13" width="1.4921875" style="147" customWidth="1"/>
    <col min="14" max="17" width="3.125" style="147" customWidth="1"/>
    <col min="18" max="18" width="4.00390625" style="147" customWidth="1"/>
    <col min="19" max="19" width="3.125" style="147" customWidth="1"/>
    <col min="20" max="21" width="4.50390625" style="147" customWidth="1"/>
    <col min="22" max="23" width="4.50390625" style="163" customWidth="1"/>
    <col min="24" max="24" width="11.25390625" style="163" customWidth="1"/>
    <col min="25" max="25" width="6.125" style="163" customWidth="1"/>
    <col min="26" max="58" width="9.00390625" style="163" customWidth="1"/>
    <col min="59" max="16384" width="9.00390625" style="147" customWidth="1"/>
  </cols>
  <sheetData>
    <row r="1" spans="2:26" ht="27.75" thickBot="1" thickTop="1">
      <c r="B1" s="162" t="s">
        <v>379</v>
      </c>
      <c r="X1" s="213">
        <v>1</v>
      </c>
      <c r="Y1" s="213"/>
      <c r="Z1" s="213"/>
    </row>
    <row r="2" spans="3:26" ht="28.5" customHeight="1" thickBot="1" thickTop="1">
      <c r="C2" s="164" t="s">
        <v>435</v>
      </c>
      <c r="X2" s="213">
        <v>2</v>
      </c>
      <c r="Y2" s="213"/>
      <c r="Z2" s="213"/>
    </row>
    <row r="3" spans="3:26" ht="5.25" customHeight="1" thickBot="1" thickTop="1">
      <c r="C3" s="164"/>
      <c r="D3" s="165">
        <f>IF(D4&gt;0,3,0)</f>
        <v>0</v>
      </c>
      <c r="X3" s="213">
        <v>3</v>
      </c>
      <c r="Y3" s="213"/>
      <c r="Z3" s="213"/>
    </row>
    <row r="4" spans="2:26" ht="15" customHeight="1" thickBot="1" thickTop="1">
      <c r="B4" s="166" t="s">
        <v>89</v>
      </c>
      <c r="C4" s="147" t="s">
        <v>547</v>
      </c>
      <c r="D4" s="148"/>
      <c r="E4" s="147" t="s">
        <v>68</v>
      </c>
      <c r="X4" s="213">
        <v>4</v>
      </c>
      <c r="Y4" s="213">
        <v>1</v>
      </c>
      <c r="Z4" s="213"/>
    </row>
    <row r="5" spans="4:26" ht="15" customHeight="1" thickBot="1" thickTop="1">
      <c r="D5" s="148"/>
      <c r="E5" s="147" t="s">
        <v>69</v>
      </c>
      <c r="F5" s="167"/>
      <c r="H5" s="167"/>
      <c r="X5" s="213">
        <v>5</v>
      </c>
      <c r="Y5" s="213">
        <v>2</v>
      </c>
      <c r="Z5" s="213"/>
    </row>
    <row r="6" spans="4:26" ht="15" customHeight="1" thickBot="1" thickTop="1">
      <c r="D6" s="148"/>
      <c r="E6" s="147" t="s">
        <v>70</v>
      </c>
      <c r="F6" s="167"/>
      <c r="H6" s="167"/>
      <c r="X6" s="213">
        <v>6</v>
      </c>
      <c r="Y6" s="213"/>
      <c r="Z6" s="213"/>
    </row>
    <row r="7" spans="2:26" ht="15" customHeight="1" thickBot="1" thickTop="1">
      <c r="B7" s="166" t="s">
        <v>90</v>
      </c>
      <c r="D7" s="435"/>
      <c r="E7" s="436"/>
      <c r="F7" s="436"/>
      <c r="G7" s="436"/>
      <c r="H7" s="436"/>
      <c r="I7" s="436"/>
      <c r="J7" s="168"/>
      <c r="K7" s="169"/>
      <c r="X7" s="213">
        <v>7</v>
      </c>
      <c r="Y7" s="213"/>
      <c r="Z7" s="213"/>
    </row>
    <row r="8" spans="2:26" ht="15" customHeight="1" thickBot="1" thickTop="1">
      <c r="B8" s="166" t="s">
        <v>91</v>
      </c>
      <c r="D8" s="435"/>
      <c r="E8" s="436"/>
      <c r="F8" s="436"/>
      <c r="G8" s="436"/>
      <c r="H8" s="436"/>
      <c r="I8" s="436"/>
      <c r="J8" s="168"/>
      <c r="K8" s="169"/>
      <c r="X8" s="213"/>
      <c r="Y8" s="213"/>
      <c r="Z8" s="213"/>
    </row>
    <row r="9" spans="2:11" ht="15" customHeight="1" thickBot="1" thickTop="1">
      <c r="B9" s="166" t="s">
        <v>92</v>
      </c>
      <c r="D9" s="435"/>
      <c r="E9" s="436"/>
      <c r="F9" s="436"/>
      <c r="G9" s="436"/>
      <c r="H9" s="436"/>
      <c r="I9" s="436"/>
      <c r="J9" s="168"/>
      <c r="K9" s="169"/>
    </row>
    <row r="10" spans="2:28" ht="15" customHeight="1" thickBot="1" thickTop="1">
      <c r="B10" s="166" t="s">
        <v>406</v>
      </c>
      <c r="D10" s="143"/>
      <c r="F10" s="147" t="s">
        <v>389</v>
      </c>
      <c r="L10" s="170" t="s">
        <v>390</v>
      </c>
      <c r="M10" s="149"/>
      <c r="N10" s="432"/>
      <c r="O10" s="433"/>
      <c r="P10" s="433"/>
      <c r="Q10" s="433"/>
      <c r="R10" s="433"/>
      <c r="S10" s="434"/>
      <c r="U10" s="171"/>
      <c r="V10" s="171"/>
      <c r="W10" s="171"/>
      <c r="X10" s="171"/>
      <c r="Y10" s="171"/>
      <c r="Z10" s="171"/>
      <c r="AA10" s="171"/>
      <c r="AB10" s="171"/>
    </row>
    <row r="11" spans="2:23" ht="15" customHeight="1" thickBot="1" thickTop="1">
      <c r="B11" s="166" t="s">
        <v>407</v>
      </c>
      <c r="C11" s="150"/>
      <c r="D11" s="143"/>
      <c r="F11" s="147" t="s">
        <v>394</v>
      </c>
      <c r="J11" s="172"/>
      <c r="L11" s="170" t="s">
        <v>391</v>
      </c>
      <c r="M11" s="151"/>
      <c r="N11" s="437"/>
      <c r="O11" s="437"/>
      <c r="P11" s="437"/>
      <c r="Q11" s="437"/>
      <c r="R11" s="170" t="s">
        <v>15</v>
      </c>
      <c r="S11" s="432"/>
      <c r="T11" s="433"/>
      <c r="U11" s="433"/>
      <c r="V11" s="433"/>
      <c r="W11" s="169"/>
    </row>
    <row r="12" spans="2:23" ht="15" customHeight="1" thickBot="1" thickTop="1">
      <c r="B12" s="166" t="s">
        <v>34</v>
      </c>
      <c r="D12" s="154"/>
      <c r="F12" s="147" t="s">
        <v>394</v>
      </c>
      <c r="J12" s="172"/>
      <c r="L12" s="170" t="s">
        <v>391</v>
      </c>
      <c r="M12" s="151"/>
      <c r="N12" s="437"/>
      <c r="O12" s="437"/>
      <c r="P12" s="437"/>
      <c r="Q12" s="437"/>
      <c r="R12" s="170" t="s">
        <v>15</v>
      </c>
      <c r="S12" s="432"/>
      <c r="T12" s="433"/>
      <c r="U12" s="433"/>
      <c r="V12" s="433"/>
      <c r="W12" s="169"/>
    </row>
    <row r="13" spans="2:32" ht="15" customHeight="1" thickBot="1" thickTop="1">
      <c r="B13" s="166" t="s">
        <v>36</v>
      </c>
      <c r="C13" s="173"/>
      <c r="D13" s="149"/>
      <c r="E13" s="431"/>
      <c r="F13" s="431"/>
      <c r="G13" s="431"/>
      <c r="H13" s="173"/>
      <c r="I13" s="149"/>
      <c r="J13" s="157"/>
      <c r="K13" s="157"/>
      <c r="L13" s="149"/>
      <c r="M13" s="157"/>
      <c r="N13" s="175"/>
      <c r="O13" s="175"/>
      <c r="P13" s="175"/>
      <c r="Q13" s="176"/>
      <c r="R13" s="149"/>
      <c r="U13" s="157"/>
      <c r="V13" s="177"/>
      <c r="W13" s="177"/>
      <c r="X13" s="177"/>
      <c r="Y13" s="244"/>
      <c r="Z13" s="244"/>
      <c r="AA13" s="440" t="s">
        <v>124</v>
      </c>
      <c r="AB13" s="245"/>
      <c r="AC13" s="244" t="s">
        <v>125</v>
      </c>
      <c r="AD13" s="244"/>
      <c r="AE13" s="177"/>
      <c r="AF13" s="177"/>
    </row>
    <row r="14" spans="2:32" ht="15" customHeight="1" thickBot="1" thickTop="1">
      <c r="B14" s="147" t="s">
        <v>392</v>
      </c>
      <c r="C14" s="180"/>
      <c r="D14" s="143"/>
      <c r="E14" s="159" t="s">
        <v>393</v>
      </c>
      <c r="F14" s="160"/>
      <c r="G14" s="161"/>
      <c r="H14" s="180"/>
      <c r="I14" s="149"/>
      <c r="J14" s="157"/>
      <c r="K14" s="157"/>
      <c r="L14" s="170" t="s">
        <v>395</v>
      </c>
      <c r="M14" s="157"/>
      <c r="N14" s="432"/>
      <c r="O14" s="433"/>
      <c r="P14" s="433"/>
      <c r="Q14" s="434"/>
      <c r="R14" s="149"/>
      <c r="U14" s="157"/>
      <c r="V14" s="177"/>
      <c r="W14" s="177"/>
      <c r="X14" s="177"/>
      <c r="Y14" s="244"/>
      <c r="Z14" s="244"/>
      <c r="AA14" s="440"/>
      <c r="AB14" s="244"/>
      <c r="AC14" s="244" t="s">
        <v>126</v>
      </c>
      <c r="AD14" s="244"/>
      <c r="AE14" s="177"/>
      <c r="AF14" s="177"/>
    </row>
    <row r="15" spans="2:32" ht="15" customHeight="1" thickBot="1" thickTop="1">
      <c r="B15" s="147" t="s">
        <v>396</v>
      </c>
      <c r="C15" s="180"/>
      <c r="D15" s="143"/>
      <c r="E15" s="159" t="s">
        <v>397</v>
      </c>
      <c r="F15" s="160"/>
      <c r="G15" s="161"/>
      <c r="H15" s="180"/>
      <c r="I15" s="149"/>
      <c r="J15" s="157"/>
      <c r="K15" s="157"/>
      <c r="L15" s="149"/>
      <c r="M15" s="157"/>
      <c r="N15" s="181"/>
      <c r="O15" s="181"/>
      <c r="P15" s="181"/>
      <c r="Q15" s="182"/>
      <c r="R15" s="149"/>
      <c r="U15" s="157"/>
      <c r="V15" s="177"/>
      <c r="W15" s="177"/>
      <c r="X15" s="177"/>
      <c r="Y15" s="244"/>
      <c r="Z15" s="244"/>
      <c r="AA15" s="440"/>
      <c r="AB15" s="244"/>
      <c r="AC15" s="244" t="s">
        <v>127</v>
      </c>
      <c r="AD15" s="244"/>
      <c r="AE15" s="177"/>
      <c r="AF15" s="177"/>
    </row>
    <row r="16" spans="3:32" ht="15" customHeight="1" thickBot="1" thickTop="1">
      <c r="C16" s="183"/>
      <c r="D16" s="157"/>
      <c r="E16" s="431" t="s">
        <v>398</v>
      </c>
      <c r="F16" s="431"/>
      <c r="G16" s="431"/>
      <c r="H16" s="183"/>
      <c r="I16" s="149"/>
      <c r="J16" s="157"/>
      <c r="K16" s="157"/>
      <c r="L16" s="170" t="s">
        <v>399</v>
      </c>
      <c r="M16" s="157"/>
      <c r="N16" s="432"/>
      <c r="O16" s="433"/>
      <c r="P16" s="433"/>
      <c r="Q16" s="434"/>
      <c r="R16" s="170" t="s">
        <v>400</v>
      </c>
      <c r="S16" s="157"/>
      <c r="T16" s="157"/>
      <c r="U16" s="157"/>
      <c r="V16" s="157"/>
      <c r="W16" s="157"/>
      <c r="X16" s="157"/>
      <c r="Y16" s="244"/>
      <c r="Z16" s="246" t="s">
        <v>451</v>
      </c>
      <c r="AA16" s="440"/>
      <c r="AB16" s="244"/>
      <c r="AC16" s="244" t="s">
        <v>128</v>
      </c>
      <c r="AD16" s="244"/>
      <c r="AE16" s="177"/>
      <c r="AF16" s="177"/>
    </row>
    <row r="17" spans="2:32" ht="15" customHeight="1" thickBot="1" thickTop="1">
      <c r="B17" s="147" t="s">
        <v>401</v>
      </c>
      <c r="C17" s="185"/>
      <c r="D17" s="143"/>
      <c r="E17" s="157" t="s">
        <v>402</v>
      </c>
      <c r="F17" s="174"/>
      <c r="G17" s="174"/>
      <c r="H17" s="185"/>
      <c r="I17" s="149"/>
      <c r="J17" s="157"/>
      <c r="K17" s="157"/>
      <c r="L17" s="157"/>
      <c r="M17" s="157"/>
      <c r="N17" s="186"/>
      <c r="O17" s="186"/>
      <c r="P17" s="186"/>
      <c r="Q17" s="157"/>
      <c r="S17" s="157"/>
      <c r="T17" s="186"/>
      <c r="U17" s="186"/>
      <c r="V17" s="187"/>
      <c r="W17" s="187"/>
      <c r="X17" s="187"/>
      <c r="Y17" s="247"/>
      <c r="Z17" s="246"/>
      <c r="AA17" s="241"/>
      <c r="AB17" s="244"/>
      <c r="AC17" s="244"/>
      <c r="AD17" s="244"/>
      <c r="AE17" s="177"/>
      <c r="AF17" s="177"/>
    </row>
    <row r="18" spans="2:30" ht="15" customHeight="1" thickBot="1" thickTop="1">
      <c r="B18" s="211" t="s">
        <v>38</v>
      </c>
      <c r="D18" s="152"/>
      <c r="E18" s="157" t="s">
        <v>403</v>
      </c>
      <c r="F18" s="149"/>
      <c r="G18" s="149"/>
      <c r="Y18" s="213"/>
      <c r="Z18" s="213">
        <v>1</v>
      </c>
      <c r="AA18" s="213"/>
      <c r="AB18" s="213"/>
      <c r="AC18" s="213"/>
      <c r="AD18" s="213"/>
    </row>
    <row r="19" spans="2:30" ht="15" customHeight="1" thickBot="1" thickTop="1">
      <c r="B19" s="205" t="s">
        <v>405</v>
      </c>
      <c r="D19" s="152"/>
      <c r="E19" s="188" t="s">
        <v>404</v>
      </c>
      <c r="F19" s="149"/>
      <c r="G19" s="149"/>
      <c r="H19" s="189"/>
      <c r="L19" s="157"/>
      <c r="Y19" s="213"/>
      <c r="Z19" s="213">
        <v>2</v>
      </c>
      <c r="AA19" s="213"/>
      <c r="AB19" s="213"/>
      <c r="AC19" s="213"/>
      <c r="AD19" s="213"/>
    </row>
    <row r="20" spans="2:10" ht="15" customHeight="1" thickBot="1" thickTop="1">
      <c r="B20" s="166" t="s">
        <v>102</v>
      </c>
      <c r="C20" s="167"/>
      <c r="D20" s="148"/>
      <c r="E20" s="147" t="s">
        <v>48</v>
      </c>
      <c r="J20" s="167"/>
    </row>
    <row r="21" spans="3:10" ht="15" customHeight="1" thickBot="1" thickTop="1">
      <c r="C21" s="167"/>
      <c r="D21" s="148"/>
      <c r="E21" s="147" t="s">
        <v>49</v>
      </c>
      <c r="J21" s="167"/>
    </row>
    <row r="22" spans="3:26" ht="15" customHeight="1" thickBot="1" thickTop="1">
      <c r="C22" s="190"/>
      <c r="D22" s="207"/>
      <c r="E22" s="190" t="s">
        <v>409</v>
      </c>
      <c r="F22" s="191"/>
      <c r="G22" s="190"/>
      <c r="H22" s="190"/>
      <c r="I22" s="190"/>
      <c r="J22" s="192"/>
      <c r="W22" s="213"/>
      <c r="X22" s="213"/>
      <c r="Y22" s="213"/>
      <c r="Z22" s="213"/>
    </row>
    <row r="23" spans="2:26" ht="15" customHeight="1" thickBot="1" thickTop="1">
      <c r="B23" s="193" t="s">
        <v>42</v>
      </c>
      <c r="C23" s="147" t="s">
        <v>52</v>
      </c>
      <c r="E23" s="439" t="s">
        <v>56</v>
      </c>
      <c r="F23" s="439"/>
      <c r="G23" s="439" t="s">
        <v>57</v>
      </c>
      <c r="H23" s="439"/>
      <c r="I23" s="439"/>
      <c r="J23" s="155" t="s">
        <v>58</v>
      </c>
      <c r="K23" s="194"/>
      <c r="M23" s="195"/>
      <c r="W23" s="213"/>
      <c r="X23" s="213" t="s">
        <v>97</v>
      </c>
      <c r="Y23" s="213"/>
      <c r="Z23" s="213"/>
    </row>
    <row r="24" spans="2:26" ht="15" customHeight="1" thickBot="1" thickTop="1">
      <c r="B24" s="196" t="s">
        <v>104</v>
      </c>
      <c r="C24" s="147" t="s">
        <v>103</v>
      </c>
      <c r="E24" s="429"/>
      <c r="F24" s="429"/>
      <c r="G24" s="429"/>
      <c r="H24" s="429"/>
      <c r="I24" s="429"/>
      <c r="J24" s="148"/>
      <c r="K24" s="194"/>
      <c r="L24" s="197"/>
      <c r="M24" s="195"/>
      <c r="W24" s="213"/>
      <c r="X24" s="213" t="s">
        <v>98</v>
      </c>
      <c r="Y24" s="213"/>
      <c r="Z24" s="213" t="s">
        <v>171</v>
      </c>
    </row>
    <row r="25" spans="2:26" ht="15" customHeight="1" thickBot="1" thickTop="1">
      <c r="B25" s="198"/>
      <c r="C25" s="147" t="s">
        <v>54</v>
      </c>
      <c r="E25" s="429"/>
      <c r="F25" s="429"/>
      <c r="G25" s="429"/>
      <c r="H25" s="429"/>
      <c r="I25" s="429"/>
      <c r="J25" s="148"/>
      <c r="K25" s="194"/>
      <c r="L25" s="197"/>
      <c r="M25" s="195"/>
      <c r="W25" s="213"/>
      <c r="X25" s="213" t="s">
        <v>99</v>
      </c>
      <c r="Y25" s="213"/>
      <c r="Z25" s="213"/>
    </row>
    <row r="26" spans="2:26" ht="15" customHeight="1" thickBot="1" thickTop="1">
      <c r="B26" s="198"/>
      <c r="C26" s="147" t="s">
        <v>55</v>
      </c>
      <c r="E26" s="429"/>
      <c r="F26" s="429"/>
      <c r="G26" s="429"/>
      <c r="H26" s="429"/>
      <c r="I26" s="429"/>
      <c r="J26" s="148"/>
      <c r="K26" s="194"/>
      <c r="L26" s="197"/>
      <c r="M26" s="195"/>
      <c r="W26" s="213"/>
      <c r="X26" s="213" t="s">
        <v>100</v>
      </c>
      <c r="Y26" s="213"/>
      <c r="Z26" s="213"/>
    </row>
    <row r="27" spans="2:26" ht="15" customHeight="1" thickBot="1" thickTop="1">
      <c r="B27" s="199" t="s">
        <v>59</v>
      </c>
      <c r="C27" s="200"/>
      <c r="D27" s="158"/>
      <c r="E27" s="200" t="s">
        <v>410</v>
      </c>
      <c r="F27" s="201"/>
      <c r="G27" s="201"/>
      <c r="H27" s="201"/>
      <c r="I27" s="201"/>
      <c r="J27" s="202"/>
      <c r="W27" s="213"/>
      <c r="X27" s="213"/>
      <c r="Y27" s="213"/>
      <c r="Z27" s="213"/>
    </row>
    <row r="28" spans="2:5" ht="15" customHeight="1" thickBot="1" thickTop="1">
      <c r="B28" s="166" t="s">
        <v>105</v>
      </c>
      <c r="C28" s="147" t="s">
        <v>547</v>
      </c>
      <c r="D28" s="148"/>
      <c r="E28" s="147" t="s">
        <v>68</v>
      </c>
    </row>
    <row r="29" spans="4:8" ht="15" customHeight="1" thickBot="1" thickTop="1">
      <c r="D29" s="148"/>
      <c r="E29" s="147" t="s">
        <v>69</v>
      </c>
      <c r="F29" s="167"/>
      <c r="H29" s="167"/>
    </row>
    <row r="30" spans="4:8" ht="15" customHeight="1" thickBot="1" thickTop="1">
      <c r="D30" s="148"/>
      <c r="E30" s="147" t="s">
        <v>70</v>
      </c>
      <c r="F30" s="167"/>
      <c r="H30" s="167"/>
    </row>
    <row r="31" spans="3:8" ht="15" customHeight="1" thickBot="1" thickTop="1">
      <c r="C31" s="147" t="s">
        <v>547</v>
      </c>
      <c r="D31" s="148"/>
      <c r="E31" s="147" t="s">
        <v>68</v>
      </c>
      <c r="F31" s="167"/>
      <c r="H31" s="167"/>
    </row>
    <row r="32" spans="4:8" ht="15" customHeight="1" thickBot="1" thickTop="1">
      <c r="D32" s="148"/>
      <c r="E32" s="147" t="s">
        <v>69</v>
      </c>
      <c r="F32" s="167"/>
      <c r="H32" s="167"/>
    </row>
    <row r="33" spans="2:5" ht="15" customHeight="1" thickBot="1" thickTop="1">
      <c r="B33" s="147" t="s">
        <v>106</v>
      </c>
      <c r="D33" s="148"/>
      <c r="E33" s="147" t="s">
        <v>70</v>
      </c>
    </row>
    <row r="34" spans="2:8" ht="15" customHeight="1" thickBot="1" thickTop="1">
      <c r="B34" s="166" t="s">
        <v>107</v>
      </c>
      <c r="D34" s="167"/>
      <c r="F34" s="167"/>
      <c r="H34" s="167"/>
    </row>
    <row r="35" spans="2:6" ht="15" customHeight="1" thickBot="1" thickTop="1">
      <c r="B35" s="147" t="s">
        <v>411</v>
      </c>
      <c r="D35" s="148"/>
      <c r="F35" s="167"/>
    </row>
    <row r="36" spans="2:10" ht="15" customHeight="1" thickBot="1" thickTop="1">
      <c r="B36" s="147" t="s">
        <v>412</v>
      </c>
      <c r="D36" s="159">
        <f>メニュー!E3</f>
        <v>0</v>
      </c>
      <c r="G36" s="160"/>
      <c r="H36" s="160"/>
      <c r="I36" s="160"/>
      <c r="J36" s="161"/>
    </row>
    <row r="37" spans="2:10" ht="15" customHeight="1" thickBot="1" thickTop="1">
      <c r="B37" s="166" t="s">
        <v>110</v>
      </c>
      <c r="F37" s="203"/>
      <c r="G37" s="203"/>
      <c r="H37" s="203"/>
      <c r="I37" s="203"/>
      <c r="J37" s="203"/>
    </row>
    <row r="38" spans="2:6" ht="15" customHeight="1" thickBot="1" thickTop="1">
      <c r="B38" s="159" t="s">
        <v>413</v>
      </c>
      <c r="C38" s="204"/>
      <c r="D38" s="208"/>
      <c r="F38" s="167"/>
    </row>
    <row r="39" spans="2:10" ht="15" customHeight="1" thickBot="1" thickTop="1">
      <c r="B39" s="159" t="s">
        <v>414</v>
      </c>
      <c r="D39" s="425"/>
      <c r="E39" s="426"/>
      <c r="F39" s="426"/>
      <c r="G39" s="426"/>
      <c r="H39" s="168"/>
      <c r="I39" s="168"/>
      <c r="J39" s="169"/>
    </row>
    <row r="40" ht="15" customHeight="1" thickBot="1" thickTop="1"/>
    <row r="41" spans="2:9" ht="15" customHeight="1" thickBot="1" thickTop="1">
      <c r="B41" s="166" t="s">
        <v>139</v>
      </c>
      <c r="D41" s="143"/>
      <c r="E41" s="147" t="s">
        <v>415</v>
      </c>
      <c r="I41" s="147" t="s">
        <v>429</v>
      </c>
    </row>
    <row r="42" spans="2:5" ht="15" customHeight="1" thickBot="1" thickTop="1">
      <c r="B42" s="205" t="s">
        <v>417</v>
      </c>
      <c r="D42" s="152"/>
      <c r="E42" s="205" t="s">
        <v>418</v>
      </c>
    </row>
    <row r="43" spans="2:11" ht="15" customHeight="1" thickBot="1" thickTop="1">
      <c r="B43" s="206" t="s">
        <v>419</v>
      </c>
      <c r="D43" s="427"/>
      <c r="E43" s="428"/>
      <c r="F43" s="428"/>
      <c r="G43" s="428"/>
      <c r="H43" s="428"/>
      <c r="I43" s="428"/>
      <c r="J43" s="428"/>
      <c r="K43" s="169"/>
    </row>
    <row r="44" spans="2:11" ht="15" customHeight="1" thickBot="1" thickTop="1">
      <c r="B44" s="206" t="s">
        <v>420</v>
      </c>
      <c r="D44" s="427"/>
      <c r="E44" s="428"/>
      <c r="F44" s="428"/>
      <c r="G44" s="428"/>
      <c r="H44" s="428"/>
      <c r="I44" s="428"/>
      <c r="J44" s="428"/>
      <c r="K44" s="169"/>
    </row>
    <row r="45" ht="15" customHeight="1" thickBot="1" thickTop="1"/>
    <row r="46" spans="2:4" ht="15" customHeight="1" thickBot="1" thickTop="1">
      <c r="B46" s="166" t="s">
        <v>146</v>
      </c>
      <c r="C46" s="157">
        <f>D3</f>
        <v>0</v>
      </c>
      <c r="D46" s="147" t="str">
        <f>IF(C46=3,"助成対象外","　")</f>
        <v>　</v>
      </c>
    </row>
    <row r="47" spans="2:59" ht="15" customHeight="1" thickBot="1" thickTop="1">
      <c r="B47" s="166" t="s">
        <v>150</v>
      </c>
      <c r="D47" s="143"/>
      <c r="E47" s="147" t="s">
        <v>425</v>
      </c>
      <c r="P47" s="203"/>
      <c r="Q47" s="205"/>
      <c r="R47" s="203"/>
      <c r="S47" s="203"/>
      <c r="T47" s="149"/>
      <c r="U47" s="149"/>
      <c r="V47" s="149"/>
      <c r="W47" s="149"/>
      <c r="X47" s="149"/>
      <c r="Y47" s="149"/>
      <c r="Z47" s="149"/>
      <c r="AA47" s="149"/>
      <c r="AB47" s="149"/>
      <c r="AC47" s="149"/>
      <c r="AD47" s="149"/>
      <c r="AE47" s="149"/>
      <c r="AF47" s="149"/>
      <c r="AG47" s="149"/>
      <c r="AH47" s="149"/>
      <c r="AI47" s="149"/>
      <c r="AJ47" s="149"/>
      <c r="AK47" s="149"/>
      <c r="AL47" s="149"/>
      <c r="AM47" s="149"/>
      <c r="AN47" s="149"/>
      <c r="BG47" s="147" t="s">
        <v>334</v>
      </c>
    </row>
    <row r="48" spans="2:59" ht="15" customHeight="1" thickBot="1" thickTop="1">
      <c r="B48" s="205" t="s">
        <v>426</v>
      </c>
      <c r="D48" s="152"/>
      <c r="E48" s="205" t="s">
        <v>427</v>
      </c>
      <c r="P48" s="203"/>
      <c r="R48" s="203"/>
      <c r="S48" s="203"/>
      <c r="T48" s="149"/>
      <c r="U48" s="149"/>
      <c r="V48" s="149"/>
      <c r="W48" s="149"/>
      <c r="X48" s="149"/>
      <c r="Y48" s="149"/>
      <c r="Z48" s="149"/>
      <c r="AA48" s="149"/>
      <c r="AB48" s="149"/>
      <c r="AC48" s="149"/>
      <c r="AD48" s="149"/>
      <c r="AE48" s="149"/>
      <c r="AF48" s="149"/>
      <c r="AG48" s="149"/>
      <c r="AH48" s="149"/>
      <c r="AI48" s="149"/>
      <c r="AJ48" s="149"/>
      <c r="AK48" s="149"/>
      <c r="AL48" s="149"/>
      <c r="AM48" s="149"/>
      <c r="AN48" s="149"/>
      <c r="BG48" s="147" t="s">
        <v>332</v>
      </c>
    </row>
    <row r="49" spans="2:59" ht="15" customHeight="1" thickBot="1" thickTop="1">
      <c r="B49" s="166" t="s">
        <v>157</v>
      </c>
      <c r="D49" s="143"/>
      <c r="E49" s="147" t="s">
        <v>415</v>
      </c>
      <c r="P49" s="203"/>
      <c r="Q49" s="203"/>
      <c r="R49" s="203"/>
      <c r="S49" s="203"/>
      <c r="T49" s="149"/>
      <c r="U49" s="149"/>
      <c r="V49" s="149"/>
      <c r="W49" s="149"/>
      <c r="X49" s="149"/>
      <c r="Y49" s="149"/>
      <c r="Z49" s="149"/>
      <c r="AA49" s="149"/>
      <c r="AB49" s="149"/>
      <c r="AC49" s="149"/>
      <c r="AD49" s="149"/>
      <c r="AE49" s="149"/>
      <c r="AF49" s="149"/>
      <c r="AG49" s="149"/>
      <c r="AH49" s="149"/>
      <c r="AI49" s="149"/>
      <c r="AJ49" s="149"/>
      <c r="AK49" s="149"/>
      <c r="AL49" s="149"/>
      <c r="AM49" s="149"/>
      <c r="AN49" s="149"/>
      <c r="BG49" s="147" t="s">
        <v>333</v>
      </c>
    </row>
    <row r="50" spans="16:59" ht="15" customHeight="1" thickBot="1" thickTop="1">
      <c r="P50" s="149"/>
      <c r="Q50" s="203"/>
      <c r="R50" s="203"/>
      <c r="S50" s="203"/>
      <c r="T50" s="149"/>
      <c r="U50" s="149"/>
      <c r="V50" s="149"/>
      <c r="W50" s="149"/>
      <c r="X50" s="149"/>
      <c r="Y50" s="149"/>
      <c r="Z50" s="149"/>
      <c r="AA50" s="149"/>
      <c r="AB50" s="149"/>
      <c r="AC50" s="149"/>
      <c r="AD50" s="149"/>
      <c r="AE50" s="149"/>
      <c r="AF50" s="149"/>
      <c r="AG50" s="149"/>
      <c r="AH50" s="149"/>
      <c r="AI50" s="149"/>
      <c r="AJ50" s="149"/>
      <c r="AK50" s="149"/>
      <c r="AL50" s="149"/>
      <c r="AM50" s="149"/>
      <c r="AN50" s="149"/>
      <c r="BG50" s="147" t="s">
        <v>67</v>
      </c>
    </row>
    <row r="51" ht="15" customHeight="1" thickBot="1" thickTop="1"/>
    <row r="52" ht="15" customHeight="1" thickBot="1" thickTop="1"/>
    <row r="53" ht="15" customHeight="1" thickBot="1" thickTop="1"/>
    <row r="54" ht="15" customHeight="1" thickBot="1" thickTop="1"/>
  </sheetData>
  <sheetProtection sheet="1" selectLockedCells="1"/>
  <mergeCells count="24">
    <mergeCell ref="D7:I7"/>
    <mergeCell ref="D8:I8"/>
    <mergeCell ref="D9:I9"/>
    <mergeCell ref="N11:Q11"/>
    <mergeCell ref="AA13:AA16"/>
    <mergeCell ref="E16:G16"/>
    <mergeCell ref="N14:Q14"/>
    <mergeCell ref="N16:Q16"/>
    <mergeCell ref="G24:I24"/>
    <mergeCell ref="G23:I23"/>
    <mergeCell ref="E23:F23"/>
    <mergeCell ref="E13:G13"/>
    <mergeCell ref="N10:S10"/>
    <mergeCell ref="N12:Q12"/>
    <mergeCell ref="D39:G39"/>
    <mergeCell ref="D43:J43"/>
    <mergeCell ref="D44:J44"/>
    <mergeCell ref="S11:V11"/>
    <mergeCell ref="S12:V12"/>
    <mergeCell ref="E26:F26"/>
    <mergeCell ref="G26:I26"/>
    <mergeCell ref="E25:F25"/>
    <mergeCell ref="G25:I25"/>
    <mergeCell ref="E24:F24"/>
  </mergeCells>
  <dataValidations count="8">
    <dataValidation type="list" allowBlank="1" showInputMessage="1" showErrorMessage="1" sqref="D47:D49 D27 D18:D19 D41">
      <formula1>$Z$18:$Z$19</formula1>
    </dataValidation>
    <dataValidation type="list" allowBlank="1" showInputMessage="1" showErrorMessage="1" sqref="D13 F24:F27 E24:E26">
      <formula1>$Z$24:$Z$25</formula1>
    </dataValidation>
    <dataValidation type="list" allowBlank="1" showInputMessage="1" showErrorMessage="1" sqref="G24:J27">
      <formula1>$Z$24</formula1>
    </dataValidation>
    <dataValidation type="list" allowBlank="1" showInputMessage="1" showErrorMessage="1" sqref="M10 D10:D12">
      <formula1>$Y$4:$Y$5</formula1>
    </dataValidation>
    <dataValidation operator="equal" showInputMessage="1" showErrorMessage="1" sqref="N10"/>
    <dataValidation type="whole" operator="greaterThan" allowBlank="1" showInputMessage="1" showErrorMessage="1" sqref="D4:D6">
      <formula1>0</formula1>
    </dataValidation>
    <dataValidation type="list" allowBlank="1" showInputMessage="1" showErrorMessage="1" sqref="D14 D17 D42">
      <formula1>$X$1:$X$3</formula1>
    </dataValidation>
    <dataValidation type="list" allowBlank="1" showInputMessage="1" showErrorMessage="1" sqref="D15">
      <formula1>$X$1:$X$6</formula1>
    </dataValidation>
  </dataValidations>
  <printOptions/>
  <pageMargins left="0.1968503937007874" right="0.1968503937007874" top="0.1968503937007874" bottom="0.1968503937007874" header="0.07874015748031496" footer="0.07874015748031496"/>
  <pageSetup horizontalDpi="600" verticalDpi="600" orientation="portrait" paperSize="8" r:id="rId4"/>
  <drawing r:id="rId3"/>
  <legacyDrawing r:id="rId2"/>
</worksheet>
</file>

<file path=xl/worksheets/sheet5.xml><?xml version="1.0" encoding="utf-8"?>
<worksheet xmlns="http://schemas.openxmlformats.org/spreadsheetml/2006/main" xmlns:r="http://schemas.openxmlformats.org/officeDocument/2006/relationships">
  <sheetPr codeName="Sheet1">
    <tabColor indexed="14"/>
  </sheetPr>
  <dimension ref="B1:BG60"/>
  <sheetViews>
    <sheetView showRowColHeaders="0" showZeros="0" zoomScalePageLayoutView="0" workbookViewId="0" topLeftCell="A1">
      <selection activeCell="F33" sqref="F33:J33"/>
    </sheetView>
  </sheetViews>
  <sheetFormatPr defaultColWidth="9.00390625" defaultRowHeight="13.5"/>
  <cols>
    <col min="1" max="1" width="2.25390625" style="120" customWidth="1"/>
    <col min="2" max="2" width="21.125" style="120" bestFit="1" customWidth="1"/>
    <col min="3" max="3" width="8.375" style="120" bestFit="1" customWidth="1"/>
    <col min="4" max="4" width="3.50390625" style="120" customWidth="1"/>
    <col min="5" max="5" width="4.375" style="120" customWidth="1"/>
    <col min="6" max="6" width="3.875" style="120" customWidth="1"/>
    <col min="7" max="7" width="3.125" style="120" customWidth="1"/>
    <col min="8" max="8" width="3.50390625" style="120" customWidth="1"/>
    <col min="9" max="9" width="4.00390625" style="120" customWidth="1"/>
    <col min="10" max="11" width="9.00390625" style="120" customWidth="1"/>
    <col min="12" max="12" width="3.75390625" style="120" customWidth="1"/>
    <col min="13" max="14" width="5.50390625" style="120" customWidth="1"/>
    <col min="15" max="15" width="9.00390625" style="120" customWidth="1"/>
    <col min="16" max="16" width="7.125" style="120" customWidth="1"/>
    <col min="17" max="17" width="3.75390625" style="120" customWidth="1"/>
    <col min="18" max="18" width="4.125" style="120" customWidth="1"/>
    <col min="19" max="19" width="13.75390625" style="120" customWidth="1"/>
    <col min="20" max="16384" width="9.00390625" style="120" customWidth="1"/>
  </cols>
  <sheetData>
    <row r="1" ht="24">
      <c r="B1" s="119" t="s">
        <v>360</v>
      </c>
    </row>
    <row r="2" ht="24">
      <c r="B2" s="119"/>
    </row>
    <row r="3" spans="2:10" s="122" customFormat="1" ht="19.5" customHeight="1">
      <c r="B3" s="121" t="s">
        <v>340</v>
      </c>
      <c r="C3" s="441">
        <f>メニュー!$E$4</f>
        <v>0</v>
      </c>
      <c r="D3" s="441"/>
      <c r="E3" s="441"/>
      <c r="F3" s="441"/>
      <c r="G3" s="441"/>
      <c r="H3" s="441"/>
      <c r="I3" s="441"/>
      <c r="J3" s="441"/>
    </row>
    <row r="4" spans="2:10" s="122" customFormat="1" ht="19.5" customHeight="1">
      <c r="B4" s="121" t="s">
        <v>109</v>
      </c>
      <c r="C4" s="441">
        <f>メニュー!$E$3</f>
        <v>0</v>
      </c>
      <c r="D4" s="441"/>
      <c r="E4" s="441"/>
      <c r="F4" s="441"/>
      <c r="G4" s="441"/>
      <c r="H4" s="441"/>
      <c r="I4" s="441"/>
      <c r="J4" s="441"/>
    </row>
    <row r="5" spans="2:10" s="122" customFormat="1" ht="19.5" customHeight="1">
      <c r="B5" s="121" t="s">
        <v>339</v>
      </c>
      <c r="C5" s="441">
        <f>メニュー!$E$5</f>
        <v>0</v>
      </c>
      <c r="D5" s="441"/>
      <c r="E5" s="441"/>
      <c r="F5" s="441"/>
      <c r="G5" s="441"/>
      <c r="H5" s="441"/>
      <c r="I5" s="441"/>
      <c r="J5" s="441"/>
    </row>
    <row r="6" spans="2:25" ht="15" customHeight="1">
      <c r="B6" s="120" t="s">
        <v>89</v>
      </c>
      <c r="C6" s="120" t="s">
        <v>67</v>
      </c>
      <c r="D6" s="120">
        <f>'融資あっせん入力表'!D4+'奨励金入力表'!D4+'助成対象外入力表'!D4</f>
        <v>0</v>
      </c>
      <c r="E6" s="120" t="s">
        <v>68</v>
      </c>
      <c r="F6" s="120">
        <f>'融資あっせん入力表'!D5+'奨励金入力表'!D5+'助成対象外入力表'!D5</f>
        <v>0</v>
      </c>
      <c r="G6" s="120" t="s">
        <v>69</v>
      </c>
      <c r="H6" s="120">
        <f>'融資あっせん入力表'!D6+'奨励金入力表'!D6+'助成対象外入力表'!D6</f>
        <v>0</v>
      </c>
      <c r="I6" s="120" t="s">
        <v>70</v>
      </c>
      <c r="Y6" s="120">
        <v>1</v>
      </c>
    </row>
    <row r="7" spans="2:25" ht="15" customHeight="1">
      <c r="B7" s="120" t="s">
        <v>90</v>
      </c>
      <c r="C7" s="442">
        <f>'融資あっせん入力表'!D7&amp;'奨励金入力表'!D7&amp;'助成対象外入力表'!D7</f>
      </c>
      <c r="D7" s="442"/>
      <c r="E7" s="442"/>
      <c r="F7" s="442"/>
      <c r="G7" s="442"/>
      <c r="H7" s="442"/>
      <c r="I7" s="442"/>
      <c r="J7" s="442"/>
      <c r="Y7" s="120">
        <v>2</v>
      </c>
    </row>
    <row r="8" spans="2:10" ht="15" customHeight="1">
      <c r="B8" s="120" t="s">
        <v>91</v>
      </c>
      <c r="C8" s="442">
        <f>'融資あっせん入力表'!D8&amp;'奨励金入力表'!D8&amp;'助成対象外入力表'!D8</f>
      </c>
      <c r="D8" s="442"/>
      <c r="E8" s="442"/>
      <c r="F8" s="442"/>
      <c r="G8" s="442"/>
      <c r="H8" s="442"/>
      <c r="I8" s="442"/>
      <c r="J8" s="442"/>
    </row>
    <row r="9" spans="2:10" ht="15" customHeight="1">
      <c r="B9" s="120" t="s">
        <v>92</v>
      </c>
      <c r="C9" s="442">
        <f>'融資あっせん入力表'!D9&amp;'奨励金入力表'!D9&amp;'助成対象外入力表'!D9</f>
      </c>
      <c r="D9" s="442"/>
      <c r="E9" s="442"/>
      <c r="F9" s="442"/>
      <c r="G9" s="442"/>
      <c r="H9" s="442"/>
      <c r="I9" s="442"/>
      <c r="J9" s="442"/>
    </row>
    <row r="10" spans="2:28" ht="15" customHeight="1">
      <c r="B10" s="120" t="s">
        <v>93</v>
      </c>
      <c r="C10" s="450">
        <f>'融資あっせん入力表'!D10+'奨励金入力表'!D10+'助成対象外入力表'!D10</f>
        <v>0</v>
      </c>
      <c r="D10" s="123" t="s">
        <v>369</v>
      </c>
      <c r="U10" s="124"/>
      <c r="V10" s="124"/>
      <c r="W10" s="124"/>
      <c r="X10" s="124"/>
      <c r="Y10" s="124"/>
      <c r="Z10" s="124"/>
      <c r="AA10" s="124"/>
      <c r="AB10" s="124"/>
    </row>
    <row r="11" spans="2:21" ht="15" customHeight="1">
      <c r="B11" s="125" t="s">
        <v>94</v>
      </c>
      <c r="C11" s="451"/>
      <c r="D11" s="123" t="s">
        <v>370</v>
      </c>
      <c r="G11" s="117"/>
      <c r="H11" s="448">
        <f>'融資あっせん入力表'!N10&amp;'奨励金入力表'!N10&amp;'助成対象外入力表'!N10</f>
      </c>
      <c r="I11" s="448"/>
      <c r="J11" s="448"/>
      <c r="K11" s="448"/>
      <c r="L11" s="120" t="s">
        <v>371</v>
      </c>
      <c r="U11" s="124"/>
    </row>
    <row r="12" spans="2:14" ht="15" customHeight="1">
      <c r="B12" s="120" t="s">
        <v>32</v>
      </c>
      <c r="C12" s="450">
        <f>'融資あっせん入力表'!D11+'奨励金入力表'!D11+'助成対象外入力表'!D11</f>
        <v>0</v>
      </c>
      <c r="D12" s="123" t="s">
        <v>369</v>
      </c>
      <c r="J12" s="126" t="s">
        <v>18</v>
      </c>
      <c r="K12" s="442">
        <f>'融資あっせん入力表'!N11&amp;'奨励金入力表'!N11&amp;'助成対象外入力表'!N11</f>
      </c>
      <c r="L12" s="442"/>
      <c r="M12" s="442"/>
      <c r="N12" s="442"/>
    </row>
    <row r="13" spans="2:14" ht="15" customHeight="1">
      <c r="B13" s="125" t="s">
        <v>95</v>
      </c>
      <c r="C13" s="451"/>
      <c r="D13" s="123" t="s">
        <v>372</v>
      </c>
      <c r="G13" s="117"/>
      <c r="J13" s="126" t="s">
        <v>15</v>
      </c>
      <c r="K13" s="442">
        <f>'融資あっせん入力表'!S11&amp;'奨励金入力表'!S11&amp;'助成対象外入力表'!S11</f>
      </c>
      <c r="L13" s="442"/>
      <c r="M13" s="442"/>
      <c r="N13" s="442"/>
    </row>
    <row r="14" spans="2:14" ht="15" customHeight="1">
      <c r="B14" s="120" t="s">
        <v>34</v>
      </c>
      <c r="C14" s="450">
        <f>'融資あっせん入力表'!D12+'奨励金入力表'!D12+'助成対象外入力表'!D12</f>
        <v>0</v>
      </c>
      <c r="D14" s="123" t="s">
        <v>369</v>
      </c>
      <c r="J14" s="126" t="s">
        <v>18</v>
      </c>
      <c r="K14" s="442">
        <f>'融資あっせん入力表'!N12&amp;'奨励金入力表'!N12&amp;'助成対象外入力表'!N12</f>
      </c>
      <c r="L14" s="442"/>
      <c r="M14" s="442"/>
      <c r="N14" s="442"/>
    </row>
    <row r="15" spans="2:14" ht="15" customHeight="1">
      <c r="B15" s="125" t="s">
        <v>95</v>
      </c>
      <c r="C15" s="451"/>
      <c r="D15" s="123" t="s">
        <v>372</v>
      </c>
      <c r="G15" s="117"/>
      <c r="J15" s="126" t="s">
        <v>15</v>
      </c>
      <c r="K15" s="442">
        <f>'融資あっせん入力表'!S12&amp;'奨励金入力表'!S12&amp;'助成対象外入力表'!S12</f>
      </c>
      <c r="L15" s="442"/>
      <c r="M15" s="442"/>
      <c r="N15" s="442"/>
    </row>
    <row r="16" spans="2:32" s="127" customFormat="1" ht="15" customHeight="1">
      <c r="B16" s="127" t="s">
        <v>36</v>
      </c>
      <c r="C16" s="452" t="s">
        <v>46</v>
      </c>
      <c r="D16" s="128" t="str">
        <f>IF($E$19=1,"○","　")</f>
        <v>　</v>
      </c>
      <c r="E16" s="453" t="s">
        <v>113</v>
      </c>
      <c r="F16" s="453"/>
      <c r="G16" s="453"/>
      <c r="H16" s="452" t="s">
        <v>47</v>
      </c>
      <c r="I16" s="128" t="str">
        <f>IF($M$19=1,"○","　")</f>
        <v>　</v>
      </c>
      <c r="J16" s="128" t="s">
        <v>116</v>
      </c>
      <c r="K16" s="128"/>
      <c r="L16" s="128" t="str">
        <f>IF($M$19=5,"○","　")</f>
        <v>　</v>
      </c>
      <c r="M16" s="128" t="s">
        <v>120</v>
      </c>
      <c r="N16" s="128"/>
      <c r="O16" s="128"/>
      <c r="P16" s="128"/>
      <c r="Q16" s="455" t="s">
        <v>124</v>
      </c>
      <c r="R16" s="128" t="str">
        <f>IF($S$19=1,"○","　")</f>
        <v>　</v>
      </c>
      <c r="S16" s="127" t="s">
        <v>373</v>
      </c>
      <c r="U16" s="128"/>
      <c r="V16" s="128"/>
      <c r="W16" s="128"/>
      <c r="X16" s="128"/>
      <c r="Y16" s="128"/>
      <c r="Z16" s="128"/>
      <c r="AA16" s="452" t="s">
        <v>124</v>
      </c>
      <c r="AB16" s="129"/>
      <c r="AC16" s="128" t="s">
        <v>125</v>
      </c>
      <c r="AD16" s="128"/>
      <c r="AE16" s="128"/>
      <c r="AF16" s="128"/>
    </row>
    <row r="17" spans="2:32" s="127" customFormat="1" ht="15" customHeight="1">
      <c r="B17" s="127" t="s">
        <v>129</v>
      </c>
      <c r="C17" s="452"/>
      <c r="D17" s="128" t="str">
        <f>IF($E$19=2,"○","　")</f>
        <v>　</v>
      </c>
      <c r="E17" s="453" t="s">
        <v>114</v>
      </c>
      <c r="F17" s="453"/>
      <c r="G17" s="453"/>
      <c r="H17" s="452"/>
      <c r="I17" s="128" t="str">
        <f>IF($M$19=2,"○","　")</f>
        <v>　</v>
      </c>
      <c r="J17" s="128" t="s">
        <v>117</v>
      </c>
      <c r="K17" s="128"/>
      <c r="L17" s="128"/>
      <c r="M17" s="128" t="s">
        <v>121</v>
      </c>
      <c r="N17" s="128"/>
      <c r="O17" s="128"/>
      <c r="P17" s="128"/>
      <c r="Q17" s="455"/>
      <c r="R17" s="128" t="str">
        <f>IF($S$19=2,"○","　")</f>
        <v>　</v>
      </c>
      <c r="S17" s="127" t="s">
        <v>374</v>
      </c>
      <c r="U17" s="128"/>
      <c r="V17" s="128"/>
      <c r="W17" s="128"/>
      <c r="X17" s="128"/>
      <c r="Y17" s="128"/>
      <c r="Z17" s="128"/>
      <c r="AA17" s="452"/>
      <c r="AB17" s="128"/>
      <c r="AC17" s="128" t="s">
        <v>126</v>
      </c>
      <c r="AD17" s="128"/>
      <c r="AE17" s="128"/>
      <c r="AF17" s="128"/>
    </row>
    <row r="18" spans="3:32" s="127" customFormat="1" ht="15" customHeight="1">
      <c r="C18" s="452"/>
      <c r="D18" s="128" t="str">
        <f>IF($E$19=3,"○","　")</f>
        <v>　</v>
      </c>
      <c r="E18" s="453" t="s">
        <v>115</v>
      </c>
      <c r="F18" s="453"/>
      <c r="G18" s="453"/>
      <c r="H18" s="452"/>
      <c r="I18" s="128" t="str">
        <f>IF($M$19=3,"○","　")</f>
        <v>　</v>
      </c>
      <c r="J18" s="128" t="s">
        <v>118</v>
      </c>
      <c r="K18" s="128"/>
      <c r="L18" s="128" t="str">
        <f>IF($M$19=6,"○","　")</f>
        <v>　</v>
      </c>
      <c r="M18" s="128" t="s">
        <v>375</v>
      </c>
      <c r="N18" s="128"/>
      <c r="O18" s="128"/>
      <c r="P18" s="128"/>
      <c r="Q18" s="455"/>
      <c r="R18" s="128" t="str">
        <f>IF($S$19=3,"○","　")</f>
        <v>　</v>
      </c>
      <c r="S18" s="127" t="s">
        <v>130</v>
      </c>
      <c r="U18" s="128"/>
      <c r="V18" s="128"/>
      <c r="W18" s="128"/>
      <c r="X18" s="128"/>
      <c r="Y18" s="128"/>
      <c r="Z18" s="128"/>
      <c r="AA18" s="452"/>
      <c r="AB18" s="128"/>
      <c r="AC18" s="128" t="s">
        <v>127</v>
      </c>
      <c r="AD18" s="128"/>
      <c r="AE18" s="128"/>
      <c r="AF18" s="128"/>
    </row>
    <row r="19" spans="2:32" s="127" customFormat="1" ht="15" customHeight="1">
      <c r="B19" s="127">
        <f>'奨励金入力表'!N14&amp;'融資あっせん入力表'!N14&amp;'助成対象外入力表'!N14</f>
      </c>
      <c r="C19" s="452"/>
      <c r="D19" s="128"/>
      <c r="E19" s="453">
        <f>'融資あっせん入力表'!D14+'奨励金入力表'!D14+'助成対象外入力表'!D14</f>
        <v>0</v>
      </c>
      <c r="F19" s="453"/>
      <c r="G19" s="453"/>
      <c r="H19" s="452"/>
      <c r="I19" s="128" t="str">
        <f>IF($M$19=4,"○","　")</f>
        <v>　</v>
      </c>
      <c r="J19" s="128" t="s">
        <v>119</v>
      </c>
      <c r="K19" s="128"/>
      <c r="L19" s="128"/>
      <c r="M19" s="128">
        <f>'融資あっせん入力表'!D15+'奨励金入力表'!D15+'助成対象外入力表'!D15</f>
        <v>0</v>
      </c>
      <c r="N19" s="454"/>
      <c r="O19" s="454"/>
      <c r="P19" s="454"/>
      <c r="Q19" s="128" t="s">
        <v>376</v>
      </c>
      <c r="R19" s="128"/>
      <c r="S19" s="128">
        <f>'融資あっせん入力表'!D17+'奨励金入力表'!D17+'助成対象外入力表'!D17</f>
        <v>0</v>
      </c>
      <c r="T19" s="128"/>
      <c r="U19" s="128"/>
      <c r="V19" s="128"/>
      <c r="W19" s="128"/>
      <c r="X19" s="128"/>
      <c r="Y19" s="128"/>
      <c r="Z19" s="116" t="s">
        <v>376</v>
      </c>
      <c r="AA19" s="452"/>
      <c r="AB19" s="128"/>
      <c r="AC19" s="128" t="s">
        <v>128</v>
      </c>
      <c r="AD19" s="128"/>
      <c r="AE19" s="128"/>
      <c r="AF19" s="128"/>
    </row>
    <row r="20" spans="2:26" ht="15" customHeight="1">
      <c r="B20" s="120" t="s">
        <v>38</v>
      </c>
      <c r="C20" s="117">
        <f>'融資あっせん入力表'!D18+'奨励金入力表'!D18+'助成対象外入力表'!D18</f>
        <v>0</v>
      </c>
      <c r="D20" s="117"/>
      <c r="E20" s="117" t="s">
        <v>131</v>
      </c>
      <c r="F20" s="117"/>
      <c r="G20" s="117"/>
      <c r="Z20" s="120">
        <v>1</v>
      </c>
    </row>
    <row r="21" spans="2:26" ht="15" customHeight="1">
      <c r="B21" s="120" t="s">
        <v>134</v>
      </c>
      <c r="D21" s="117"/>
      <c r="E21" s="117" t="s">
        <v>132</v>
      </c>
      <c r="F21" s="117"/>
      <c r="G21" s="117"/>
      <c r="H21" s="120" t="s">
        <v>135</v>
      </c>
      <c r="K21" s="117">
        <f>'融資あっせん入力表'!D19+'奨励金入力表'!D19+'助成対象外入力表'!D19</f>
        <v>0</v>
      </c>
      <c r="L21" s="117" t="s">
        <v>358</v>
      </c>
      <c r="Z21" s="120">
        <v>2</v>
      </c>
    </row>
    <row r="22" spans="2:26" ht="15" customHeight="1">
      <c r="B22" s="120" t="s">
        <v>101</v>
      </c>
      <c r="C22" s="117"/>
      <c r="D22" s="117"/>
      <c r="E22" s="117" t="s">
        <v>133</v>
      </c>
      <c r="F22" s="117"/>
      <c r="G22" s="117"/>
      <c r="H22" s="117"/>
      <c r="I22" s="117"/>
      <c r="Z22" s="120">
        <v>3</v>
      </c>
    </row>
    <row r="23" spans="2:11" ht="15" customHeight="1">
      <c r="B23" s="120" t="s">
        <v>102</v>
      </c>
      <c r="C23" s="120">
        <f>'融資あっせん入力表'!D20+'奨励金入力表'!D20+'助成対象外入力表'!D20</f>
        <v>0</v>
      </c>
      <c r="D23" s="120" t="s">
        <v>48</v>
      </c>
      <c r="E23" s="120">
        <f>'融資あっせん入力表'!D21+'奨励金入力表'!D21+'助成対象外入力表'!D21</f>
        <v>0</v>
      </c>
      <c r="F23" s="120" t="s">
        <v>49</v>
      </c>
      <c r="G23" s="120" t="s">
        <v>50</v>
      </c>
      <c r="J23" s="120">
        <f>'融資あっせん入力表'!D22+'奨励金入力表'!D22+'助成対象外入力表'!D22</f>
        <v>0</v>
      </c>
      <c r="K23" s="120" t="s">
        <v>51</v>
      </c>
    </row>
    <row r="24" spans="2:24" ht="15" customHeight="1">
      <c r="B24" s="120" t="s">
        <v>42</v>
      </c>
      <c r="C24" s="130" t="s">
        <v>52</v>
      </c>
      <c r="D24" s="130"/>
      <c r="E24" s="449" t="s">
        <v>56</v>
      </c>
      <c r="F24" s="449"/>
      <c r="G24" s="449" t="s">
        <v>57</v>
      </c>
      <c r="H24" s="449"/>
      <c r="I24" s="449"/>
      <c r="J24" s="115" t="s">
        <v>58</v>
      </c>
      <c r="L24" s="131" t="s">
        <v>59</v>
      </c>
      <c r="M24" s="132"/>
      <c r="N24" s="120">
        <f>'融資あっせん入力表'!D27+'奨励金入力表'!D27+'助成対象外入力表'!D27</f>
        <v>0</v>
      </c>
      <c r="O24" s="120" t="s">
        <v>136</v>
      </c>
      <c r="X24" s="120" t="s">
        <v>97</v>
      </c>
    </row>
    <row r="25" spans="2:26" ht="15" customHeight="1">
      <c r="B25" s="120" t="s">
        <v>104</v>
      </c>
      <c r="C25" s="130" t="s">
        <v>103</v>
      </c>
      <c r="D25" s="130"/>
      <c r="E25" s="443">
        <f>'融資あっせん入力表'!E24&amp;'奨励金入力表'!E24&amp;'助成対象外入力表'!E24</f>
      </c>
      <c r="F25" s="443"/>
      <c r="G25" s="443">
        <f>'融資あっせん入力表'!G24+'奨励金入力表'!G24+'助成対象外入力表'!G24</f>
        <v>0</v>
      </c>
      <c r="H25" s="443"/>
      <c r="I25" s="443" t="e">
        <f>'融資あっせん入力表'!I24&amp;#REF!&amp;#REF!</f>
        <v>#REF!</v>
      </c>
      <c r="J25" s="142">
        <f>'融資あっせん入力表'!J24&amp;'奨励金入力表'!J24&amp;'助成対象外入力表'!J24</f>
      </c>
      <c r="L25" s="133"/>
      <c r="M25" s="132"/>
      <c r="O25" s="120" t="s">
        <v>138</v>
      </c>
      <c r="X25" s="120" t="s">
        <v>98</v>
      </c>
      <c r="Z25" s="120" t="s">
        <v>171</v>
      </c>
    </row>
    <row r="26" spans="3:24" ht="15" customHeight="1">
      <c r="C26" s="130" t="s">
        <v>54</v>
      </c>
      <c r="D26" s="130"/>
      <c r="E26" s="443">
        <f>'融資あっせん入力表'!E25&amp;'奨励金入力表'!E25&amp;'助成対象外入力表'!E25</f>
      </c>
      <c r="F26" s="443"/>
      <c r="G26" s="443">
        <f>'融資あっせん入力表'!G25+'奨励金入力表'!G25+'助成対象外入力表'!G25</f>
        <v>0</v>
      </c>
      <c r="H26" s="443"/>
      <c r="I26" s="443" t="e">
        <f>'融資あっせん入力表'!I25&amp;#REF!&amp;#REF!</f>
        <v>#REF!</v>
      </c>
      <c r="J26" s="142">
        <f>'融資あっせん入力表'!J25&amp;'奨励金入力表'!J25&amp;'助成対象外入力表'!J25</f>
      </c>
      <c r="L26" s="133"/>
      <c r="M26" s="132"/>
      <c r="O26" s="120" t="s">
        <v>137</v>
      </c>
      <c r="X26" s="120" t="s">
        <v>99</v>
      </c>
    </row>
    <row r="27" spans="3:24" ht="15" customHeight="1">
      <c r="C27" s="130" t="s">
        <v>55</v>
      </c>
      <c r="D27" s="130"/>
      <c r="E27" s="443">
        <f>'融資あっせん入力表'!E26&amp;'奨励金入力表'!E26&amp;'助成対象外入力表'!E26</f>
      </c>
      <c r="F27" s="443"/>
      <c r="G27" s="443">
        <f>'融資あっせん入力表'!G26+'奨励金入力表'!G26+'助成対象外入力表'!G26</f>
        <v>0</v>
      </c>
      <c r="H27" s="443"/>
      <c r="I27" s="443" t="e">
        <f>'融資あっせん入力表'!I26&amp;#REF!&amp;#REF!</f>
        <v>#REF!</v>
      </c>
      <c r="J27" s="142">
        <f>'融資あっせん入力表'!J26&amp;'奨励金入力表'!J26&amp;'助成対象外入力表'!J26</f>
      </c>
      <c r="L27" s="133"/>
      <c r="M27" s="132"/>
      <c r="X27" s="120" t="s">
        <v>100</v>
      </c>
    </row>
    <row r="28" spans="5:9" ht="15" customHeight="1">
      <c r="E28" s="118"/>
      <c r="F28" s="118"/>
      <c r="G28" s="118"/>
      <c r="H28" s="118"/>
      <c r="I28" s="118"/>
    </row>
    <row r="29" spans="2:9" ht="15" customHeight="1">
      <c r="B29" s="120" t="s">
        <v>105</v>
      </c>
      <c r="C29" s="120" t="s">
        <v>67</v>
      </c>
      <c r="D29" s="120">
        <f>'融資あっせん入力表'!D28+'奨励金入力表'!D28+'助成対象外入力表'!D28</f>
        <v>0</v>
      </c>
      <c r="E29" s="120" t="s">
        <v>68</v>
      </c>
      <c r="F29" s="120">
        <f>'融資あっせん入力表'!D29+'奨励金入力表'!D29+'助成対象外入力表'!D29</f>
        <v>0</v>
      </c>
      <c r="G29" s="120" t="s">
        <v>69</v>
      </c>
      <c r="H29" s="120">
        <f>'融資あっせん入力表'!D30+'奨励金入力表'!D30+'助成対象外入力表'!D30</f>
        <v>0</v>
      </c>
      <c r="I29" s="120" t="s">
        <v>70</v>
      </c>
    </row>
    <row r="30" spans="2:9" ht="15" customHeight="1">
      <c r="B30" s="120" t="s">
        <v>106</v>
      </c>
      <c r="C30" s="120" t="s">
        <v>67</v>
      </c>
      <c r="D30" s="120">
        <f>'融資あっせん入力表'!D31+'奨励金入力表'!D31+'助成対象外入力表'!D31</f>
        <v>0</v>
      </c>
      <c r="E30" s="120" t="s">
        <v>68</v>
      </c>
      <c r="F30" s="120">
        <f>'融資あっせん入力表'!D32+'奨励金入力表'!D32+'助成対象外入力表'!D32</f>
        <v>0</v>
      </c>
      <c r="G30" s="120" t="s">
        <v>69</v>
      </c>
      <c r="H30" s="120">
        <f>'融資あっせん入力表'!D33+'奨励金入力表'!D33+'助成対象外入力表'!D33</f>
        <v>0</v>
      </c>
      <c r="I30" s="120" t="s">
        <v>70</v>
      </c>
    </row>
    <row r="31" ht="15" customHeight="1"/>
    <row r="32" spans="2:6" ht="15" customHeight="1">
      <c r="B32" s="120" t="s">
        <v>107</v>
      </c>
      <c r="C32" s="120" t="s">
        <v>108</v>
      </c>
      <c r="F32" s="120">
        <f>'融資あっせん入力表'!D35+'奨励金入力表'!D35+'助成対象外入力表'!D35</f>
        <v>0</v>
      </c>
    </row>
    <row r="33" spans="3:10" ht="15" customHeight="1">
      <c r="C33" s="120" t="s">
        <v>109</v>
      </c>
      <c r="F33" s="448">
        <f>メニュー!E3</f>
        <v>0</v>
      </c>
      <c r="G33" s="448"/>
      <c r="H33" s="448"/>
      <c r="I33" s="448"/>
      <c r="J33" s="448"/>
    </row>
    <row r="34" spans="6:10" ht="15" customHeight="1">
      <c r="F34" s="114"/>
      <c r="G34" s="114"/>
      <c r="H34" s="114"/>
      <c r="I34" s="114"/>
      <c r="J34" s="114"/>
    </row>
    <row r="35" spans="2:6" ht="15" customHeight="1">
      <c r="B35" s="120" t="s">
        <v>110</v>
      </c>
      <c r="C35" s="447" t="s">
        <v>111</v>
      </c>
      <c r="D35" s="447"/>
      <c r="E35" s="447"/>
      <c r="F35" s="120">
        <f>'融資あっせん入力表'!D38+'奨励金入力表'!D38+'助成対象外入力表'!D38</f>
        <v>0</v>
      </c>
    </row>
    <row r="36" spans="3:10" ht="15" customHeight="1">
      <c r="C36" s="447" t="s">
        <v>112</v>
      </c>
      <c r="D36" s="447"/>
      <c r="E36" s="447"/>
      <c r="F36" s="448">
        <f>'融資あっせん入力表'!D39&amp;'奨励金入力表'!D39&amp;'助成対象外入力表'!D39</f>
      </c>
      <c r="G36" s="448"/>
      <c r="H36" s="448"/>
      <c r="I36" s="448"/>
      <c r="J36" s="448"/>
    </row>
    <row r="37" ht="15" customHeight="1"/>
    <row r="38" spans="2:7" ht="15" customHeight="1">
      <c r="B38" s="120" t="s">
        <v>139</v>
      </c>
      <c r="C38" s="117">
        <f>'融資あっせん入力表'!D41+'奨励金入力表'!D41+'助成対象外入力表'!D41</f>
        <v>0</v>
      </c>
      <c r="D38" s="120" t="s">
        <v>143</v>
      </c>
      <c r="G38" s="120" t="s">
        <v>144</v>
      </c>
    </row>
    <row r="39" spans="2:6" ht="15" customHeight="1">
      <c r="B39" s="120" t="s">
        <v>140</v>
      </c>
      <c r="C39" s="120" t="s">
        <v>145</v>
      </c>
      <c r="E39" s="117">
        <f>'融資あっせん入力表'!D42+'奨励金入力表'!D42+'助成対象外入力表'!D42</f>
        <v>0</v>
      </c>
      <c r="F39" s="120" t="s">
        <v>359</v>
      </c>
    </row>
    <row r="40" spans="2:11" ht="15" customHeight="1">
      <c r="B40" s="120" t="s">
        <v>141</v>
      </c>
      <c r="C40" s="444" t="s">
        <v>185</v>
      </c>
      <c r="D40" s="444"/>
      <c r="E40" s="442">
        <f>'融資あっせん入力表'!D43&amp;'奨励金入力表'!D43&amp;'助成対象外入力表'!D43</f>
      </c>
      <c r="F40" s="442" t="e">
        <f>'融資あっせん入力表'!F43+#REF!+#REF!</f>
        <v>#REF!</v>
      </c>
      <c r="G40" s="442" t="e">
        <f>'融資あっせん入力表'!G43+#REF!+#REF!</f>
        <v>#REF!</v>
      </c>
      <c r="H40" s="442" t="e">
        <f>'融資あっせん入力表'!H43+#REF!+#REF!</f>
        <v>#REF!</v>
      </c>
      <c r="I40" s="442" t="e">
        <f>'融資あっせん入力表'!I43+#REF!+#REF!</f>
        <v>#REF!</v>
      </c>
      <c r="J40" s="442" t="e">
        <f>'融資あっせん入力表'!J43+#REF!+#REF!</f>
        <v>#REF!</v>
      </c>
      <c r="K40" s="442" t="e">
        <f>'融資あっせん入力表'!K43+#REF!+#REF!</f>
        <v>#REF!</v>
      </c>
    </row>
    <row r="41" spans="2:11" ht="15" customHeight="1">
      <c r="B41" s="120" t="s">
        <v>142</v>
      </c>
      <c r="C41" s="444" t="s">
        <v>186</v>
      </c>
      <c r="D41" s="444"/>
      <c r="E41" s="442">
        <f>'融資あっせん入力表'!D44&amp;'奨励金入力表'!D44&amp;'助成対象外入力表'!D44</f>
      </c>
      <c r="F41" s="442" t="e">
        <f>'融資あっせん入力表'!F44+#REF!+#REF!</f>
        <v>#REF!</v>
      </c>
      <c r="G41" s="442" t="e">
        <f>'融資あっせん入力表'!G44+#REF!+#REF!</f>
        <v>#REF!</v>
      </c>
      <c r="H41" s="442" t="e">
        <f>'融資あっせん入力表'!H44+#REF!+#REF!</f>
        <v>#REF!</v>
      </c>
      <c r="I41" s="442" t="e">
        <f>'融資あっせん入力表'!I44+#REF!+#REF!</f>
        <v>#REF!</v>
      </c>
      <c r="J41" s="442" t="e">
        <f>'融資あっせん入力表'!J44+#REF!+#REF!</f>
        <v>#REF!</v>
      </c>
      <c r="K41" s="442" t="e">
        <f>'融資あっせん入力表'!K44+#REF!+#REF!</f>
        <v>#REF!</v>
      </c>
    </row>
    <row r="42" ht="15" customHeight="1"/>
    <row r="43" spans="2:5" ht="15" customHeight="1">
      <c r="B43" s="120" t="s">
        <v>146</v>
      </c>
      <c r="C43" s="117">
        <f>'融資あっせん入力表'!C46+'奨励金入力表'!C46+'助成対象外入力表'!C46</f>
        <v>0</v>
      </c>
      <c r="D43" s="120" t="str">
        <f>IF(C43="1","○","　")</f>
        <v>　</v>
      </c>
      <c r="E43" s="120" t="s">
        <v>147</v>
      </c>
    </row>
    <row r="44" spans="4:40" ht="15" customHeight="1">
      <c r="D44" s="120" t="str">
        <f>IF(C43="2","○","　")</f>
        <v>　</v>
      </c>
      <c r="E44" s="120" t="s">
        <v>148</v>
      </c>
      <c r="T44" s="113"/>
      <c r="U44" s="113"/>
      <c r="V44" s="113"/>
      <c r="W44" s="113"/>
      <c r="X44" s="113"/>
      <c r="Y44" s="113"/>
      <c r="Z44" s="113"/>
      <c r="AA44" s="113"/>
      <c r="AB44" s="113"/>
      <c r="AC44" s="113"/>
      <c r="AD44" s="113"/>
      <c r="AE44" s="113"/>
      <c r="AF44" s="113"/>
      <c r="AG44" s="113"/>
      <c r="AH44" s="113"/>
      <c r="AI44" s="113"/>
      <c r="AJ44" s="113"/>
      <c r="AK44" s="113"/>
      <c r="AL44" s="113"/>
      <c r="AM44" s="113"/>
      <c r="AN44" s="113"/>
    </row>
    <row r="45" spans="5:40" ht="15" customHeight="1">
      <c r="E45" s="120" t="s">
        <v>149</v>
      </c>
      <c r="T45" s="113"/>
      <c r="U45" s="113"/>
      <c r="V45" s="113"/>
      <c r="W45" s="113"/>
      <c r="X45" s="113"/>
      <c r="Y45" s="113"/>
      <c r="Z45" s="113"/>
      <c r="AA45" s="113"/>
      <c r="AB45" s="113"/>
      <c r="AC45" s="113"/>
      <c r="AD45" s="113"/>
      <c r="AE45" s="113"/>
      <c r="AF45" s="113"/>
      <c r="AG45" s="113"/>
      <c r="AH45" s="113"/>
      <c r="AI45" s="113"/>
      <c r="AJ45" s="113"/>
      <c r="AK45" s="113"/>
      <c r="AL45" s="113"/>
      <c r="AM45" s="113"/>
      <c r="AN45" s="113"/>
    </row>
    <row r="46" spans="2:40" ht="15" customHeight="1">
      <c r="B46" s="123" t="s">
        <v>352</v>
      </c>
      <c r="T46" s="113"/>
      <c r="U46" s="113"/>
      <c r="V46" s="113"/>
      <c r="W46" s="113"/>
      <c r="X46" s="113"/>
      <c r="Y46" s="113"/>
      <c r="Z46" s="113"/>
      <c r="AA46" s="113"/>
      <c r="AB46" s="113"/>
      <c r="AC46" s="113"/>
      <c r="AD46" s="113"/>
      <c r="AE46" s="113"/>
      <c r="AF46" s="113"/>
      <c r="AG46" s="113"/>
      <c r="AH46" s="113"/>
      <c r="AI46" s="113"/>
      <c r="AJ46" s="113"/>
      <c r="AK46" s="113"/>
      <c r="AL46" s="113"/>
      <c r="AM46" s="113"/>
      <c r="AN46" s="113"/>
    </row>
    <row r="47" spans="2:59" ht="15" customHeight="1">
      <c r="B47" s="120" t="s">
        <v>351</v>
      </c>
      <c r="C47" s="118">
        <f>'融資あっせん入力表'!D47&amp;'奨励金入力表'!D47</f>
      </c>
      <c r="D47" s="118">
        <f>'融資あっせん入力表'!D48+'奨励金入力表'!D48</f>
        <v>0</v>
      </c>
      <c r="E47" s="118" t="s">
        <v>68</v>
      </c>
      <c r="F47" s="118">
        <f>'融資あっせん入力表'!D49+'奨励金入力表'!D49</f>
        <v>0</v>
      </c>
      <c r="G47" s="118" t="s">
        <v>69</v>
      </c>
      <c r="H47" s="118">
        <f>'融資あっせん入力表'!D50+'奨励金入力表'!D50</f>
        <v>0</v>
      </c>
      <c r="I47" s="118" t="s">
        <v>70</v>
      </c>
      <c r="P47" s="134"/>
      <c r="Q47" s="134"/>
      <c r="R47" s="134"/>
      <c r="S47" s="134"/>
      <c r="T47" s="113"/>
      <c r="U47" s="113"/>
      <c r="V47" s="113"/>
      <c r="W47" s="113"/>
      <c r="X47" s="113"/>
      <c r="Y47" s="113"/>
      <c r="Z47" s="113"/>
      <c r="AA47" s="113"/>
      <c r="AB47" s="113"/>
      <c r="AC47" s="113"/>
      <c r="AD47" s="113"/>
      <c r="AE47" s="113"/>
      <c r="AF47" s="113"/>
      <c r="AG47" s="113"/>
      <c r="AH47" s="113"/>
      <c r="AI47" s="113"/>
      <c r="AJ47" s="113"/>
      <c r="AK47" s="113"/>
      <c r="AL47" s="113"/>
      <c r="AM47" s="113"/>
      <c r="AN47" s="113"/>
      <c r="BG47" s="120" t="s">
        <v>334</v>
      </c>
    </row>
    <row r="48" spans="2:59" ht="15" customHeight="1">
      <c r="B48" s="120" t="s">
        <v>349</v>
      </c>
      <c r="C48" s="442">
        <f>'融資あっせん入力表'!D51&amp;'奨励金入力表'!D51</f>
      </c>
      <c r="D48" s="442"/>
      <c r="E48" s="442"/>
      <c r="F48" s="442"/>
      <c r="G48" s="442"/>
      <c r="H48" s="442"/>
      <c r="I48" s="442"/>
      <c r="J48" s="442"/>
      <c r="P48" s="134"/>
      <c r="Q48" s="134"/>
      <c r="R48" s="134"/>
      <c r="S48" s="134"/>
      <c r="T48" s="113"/>
      <c r="U48" s="113"/>
      <c r="V48" s="113"/>
      <c r="W48" s="113"/>
      <c r="X48" s="113"/>
      <c r="Y48" s="113"/>
      <c r="Z48" s="113"/>
      <c r="AA48" s="113"/>
      <c r="AB48" s="113"/>
      <c r="AC48" s="113"/>
      <c r="AD48" s="113"/>
      <c r="AE48" s="113"/>
      <c r="AF48" s="113"/>
      <c r="AG48" s="113"/>
      <c r="AH48" s="113"/>
      <c r="AI48" s="113"/>
      <c r="AJ48" s="113"/>
      <c r="AK48" s="113"/>
      <c r="AL48" s="113"/>
      <c r="AM48" s="113"/>
      <c r="AN48" s="113"/>
      <c r="BG48" s="120" t="s">
        <v>332</v>
      </c>
    </row>
    <row r="49" spans="2:59" ht="15" customHeight="1">
      <c r="B49" s="120" t="s">
        <v>350</v>
      </c>
      <c r="C49" s="446">
        <f>'融資あっせん入力表'!D52&amp;'奨励金入力表'!D52</f>
      </c>
      <c r="D49" s="446"/>
      <c r="E49" s="446"/>
      <c r="F49" s="446"/>
      <c r="G49" s="446"/>
      <c r="H49" s="446"/>
      <c r="I49" s="446"/>
      <c r="J49" s="446"/>
      <c r="K49" s="120" t="s">
        <v>354</v>
      </c>
      <c r="P49" s="134"/>
      <c r="Q49" s="134"/>
      <c r="R49" s="134"/>
      <c r="S49" s="134"/>
      <c r="T49" s="113"/>
      <c r="U49" s="113"/>
      <c r="V49" s="113"/>
      <c r="W49" s="113"/>
      <c r="X49" s="113"/>
      <c r="Y49" s="113"/>
      <c r="Z49" s="113"/>
      <c r="AA49" s="113"/>
      <c r="AB49" s="113"/>
      <c r="AC49" s="113"/>
      <c r="AD49" s="113"/>
      <c r="AE49" s="113"/>
      <c r="AF49" s="113"/>
      <c r="AG49" s="113"/>
      <c r="AH49" s="113"/>
      <c r="AI49" s="113"/>
      <c r="AJ49" s="113"/>
      <c r="AK49" s="113"/>
      <c r="AL49" s="113"/>
      <c r="AM49" s="113"/>
      <c r="AN49" s="113"/>
      <c r="BG49" s="120" t="s">
        <v>333</v>
      </c>
    </row>
    <row r="50" spans="2:59" ht="15" customHeight="1">
      <c r="B50" s="120" t="s">
        <v>353</v>
      </c>
      <c r="C50" s="117">
        <f>'奨励金入力表'!D53</f>
        <v>0</v>
      </c>
      <c r="D50" s="445">
        <f>'奨励金入力表'!D54</f>
        <v>0</v>
      </c>
      <c r="E50" s="445"/>
      <c r="F50" s="445"/>
      <c r="G50" s="445"/>
      <c r="H50" s="445"/>
      <c r="I50" s="445"/>
      <c r="J50" s="445"/>
      <c r="K50" s="123" t="s">
        <v>357</v>
      </c>
      <c r="P50" s="134"/>
      <c r="Q50" s="134"/>
      <c r="R50" s="134"/>
      <c r="S50" s="134"/>
      <c r="T50" s="113"/>
      <c r="U50" s="113"/>
      <c r="V50" s="113"/>
      <c r="W50" s="113"/>
      <c r="X50" s="113"/>
      <c r="Y50" s="113"/>
      <c r="Z50" s="113"/>
      <c r="AA50" s="113"/>
      <c r="AB50" s="113"/>
      <c r="AC50" s="113"/>
      <c r="AD50" s="113"/>
      <c r="AE50" s="113"/>
      <c r="AF50" s="113"/>
      <c r="AG50" s="113"/>
      <c r="AH50" s="113"/>
      <c r="AI50" s="113"/>
      <c r="AJ50" s="113"/>
      <c r="AK50" s="113"/>
      <c r="AL50" s="113"/>
      <c r="AM50" s="113"/>
      <c r="AN50" s="113"/>
      <c r="BG50" s="120" t="s">
        <v>67</v>
      </c>
    </row>
    <row r="51" spans="16:40" ht="15" customHeight="1">
      <c r="P51" s="134"/>
      <c r="Q51" s="134"/>
      <c r="R51" s="134"/>
      <c r="S51" s="134"/>
      <c r="T51" s="113"/>
      <c r="U51" s="113"/>
      <c r="V51" s="113"/>
      <c r="W51" s="113"/>
      <c r="X51" s="113"/>
      <c r="Y51" s="113"/>
      <c r="Z51" s="113"/>
      <c r="AA51" s="113"/>
      <c r="AB51" s="113"/>
      <c r="AC51" s="113"/>
      <c r="AD51" s="113"/>
      <c r="AE51" s="113"/>
      <c r="AF51" s="113"/>
      <c r="AG51" s="113"/>
      <c r="AH51" s="113"/>
      <c r="AI51" s="113"/>
      <c r="AJ51" s="113"/>
      <c r="AK51" s="113"/>
      <c r="AL51" s="113"/>
      <c r="AM51" s="113"/>
      <c r="AN51" s="113"/>
    </row>
    <row r="52" spans="16:59" ht="15" customHeight="1">
      <c r="P52" s="134"/>
      <c r="Q52" s="134"/>
      <c r="R52" s="134"/>
      <c r="S52" s="134"/>
      <c r="T52" s="113"/>
      <c r="U52" s="113"/>
      <c r="V52" s="113"/>
      <c r="W52" s="113"/>
      <c r="X52" s="113"/>
      <c r="Y52" s="113"/>
      <c r="Z52" s="113"/>
      <c r="AA52" s="113"/>
      <c r="AB52" s="113"/>
      <c r="AC52" s="113"/>
      <c r="AD52" s="113"/>
      <c r="AE52" s="113"/>
      <c r="AF52" s="113"/>
      <c r="AG52" s="113"/>
      <c r="AH52" s="113"/>
      <c r="AI52" s="113"/>
      <c r="AJ52" s="113"/>
      <c r="AK52" s="113"/>
      <c r="AL52" s="113"/>
      <c r="AM52" s="113"/>
      <c r="AN52" s="113"/>
      <c r="BG52" s="120" t="s">
        <v>355</v>
      </c>
    </row>
    <row r="53" spans="16:59" ht="15" customHeight="1">
      <c r="P53" s="134"/>
      <c r="Q53" s="134"/>
      <c r="R53" s="134"/>
      <c r="S53" s="134"/>
      <c r="T53" s="113"/>
      <c r="U53" s="113"/>
      <c r="V53" s="113"/>
      <c r="W53" s="113"/>
      <c r="X53" s="113"/>
      <c r="Y53" s="113"/>
      <c r="Z53" s="113"/>
      <c r="AA53" s="113"/>
      <c r="AB53" s="113"/>
      <c r="AC53" s="113"/>
      <c r="AD53" s="113"/>
      <c r="AE53" s="113"/>
      <c r="AF53" s="113"/>
      <c r="AG53" s="113"/>
      <c r="AH53" s="113"/>
      <c r="AI53" s="113"/>
      <c r="AJ53" s="113"/>
      <c r="AK53" s="113"/>
      <c r="AL53" s="113"/>
      <c r="AM53" s="113"/>
      <c r="AN53" s="113"/>
      <c r="BG53" s="120" t="s">
        <v>356</v>
      </c>
    </row>
    <row r="54" spans="16:40" ht="15" customHeight="1">
      <c r="P54" s="113"/>
      <c r="Q54" s="113"/>
      <c r="R54" s="113"/>
      <c r="S54" s="113"/>
      <c r="T54" s="113"/>
      <c r="U54" s="113"/>
      <c r="V54" s="113"/>
      <c r="W54" s="113"/>
      <c r="X54" s="113"/>
      <c r="Y54" s="113"/>
      <c r="Z54" s="113"/>
      <c r="AA54" s="113"/>
      <c r="AB54" s="113"/>
      <c r="AC54" s="113"/>
      <c r="AD54" s="113"/>
      <c r="AE54" s="113"/>
      <c r="AF54" s="113"/>
      <c r="AG54" s="113"/>
      <c r="AH54" s="113"/>
      <c r="AI54" s="113"/>
      <c r="AJ54" s="113"/>
      <c r="AK54" s="113"/>
      <c r="AL54" s="113"/>
      <c r="AM54" s="113"/>
      <c r="AN54" s="113"/>
    </row>
    <row r="55" spans="2:4" ht="15" customHeight="1">
      <c r="B55" s="120" t="s">
        <v>150</v>
      </c>
      <c r="C55" s="117">
        <f>'融資あっせん入力表'!D53+'奨励金入力表'!D55+'助成対象外入力表'!D47</f>
        <v>0</v>
      </c>
      <c r="D55" s="120" t="s">
        <v>151</v>
      </c>
    </row>
    <row r="56" spans="4:11" ht="15" customHeight="1">
      <c r="D56" s="120" t="s">
        <v>152</v>
      </c>
      <c r="F56" s="120" t="s">
        <v>154</v>
      </c>
      <c r="J56" s="117">
        <f>'融資あっせん入力表'!D54+'奨励金入力表'!D56+'助成対象外入力表'!D48</f>
        <v>0</v>
      </c>
      <c r="K56" s="120" t="s">
        <v>155</v>
      </c>
    </row>
    <row r="57" spans="4:11" ht="15" customHeight="1">
      <c r="D57" s="120" t="s">
        <v>153</v>
      </c>
      <c r="K57" s="120" t="s">
        <v>156</v>
      </c>
    </row>
    <row r="58" ht="15" customHeight="1"/>
    <row r="59" spans="2:4" ht="15" customHeight="1">
      <c r="B59" s="120" t="s">
        <v>157</v>
      </c>
      <c r="C59" s="117">
        <f>'融資あっせん入力表'!D55+'奨励金入力表'!D57+'助成対象外入力表'!D49</f>
        <v>0</v>
      </c>
      <c r="D59" s="120" t="s">
        <v>158</v>
      </c>
    </row>
    <row r="60" ht="15" customHeight="1">
      <c r="D60" s="120" t="s">
        <v>159</v>
      </c>
    </row>
    <row r="61" ht="15" customHeight="1"/>
  </sheetData>
  <sheetProtection sheet="1" selectLockedCells="1" selectUnlockedCells="1"/>
  <mergeCells count="42">
    <mergeCell ref="C4:J4"/>
    <mergeCell ref="C5:J5"/>
    <mergeCell ref="AA16:AA19"/>
    <mergeCell ref="E17:G17"/>
    <mergeCell ref="E18:G18"/>
    <mergeCell ref="E19:G19"/>
    <mergeCell ref="N19:P19"/>
    <mergeCell ref="Q16:Q18"/>
    <mergeCell ref="C7:J7"/>
    <mergeCell ref="K13:N13"/>
    <mergeCell ref="C12:C13"/>
    <mergeCell ref="K12:N12"/>
    <mergeCell ref="C8:J8"/>
    <mergeCell ref="C9:J9"/>
    <mergeCell ref="H11:K11"/>
    <mergeCell ref="C10:C11"/>
    <mergeCell ref="G25:I25"/>
    <mergeCell ref="G24:I24"/>
    <mergeCell ref="E24:F24"/>
    <mergeCell ref="C14:C15"/>
    <mergeCell ref="K14:N14"/>
    <mergeCell ref="K15:N15"/>
    <mergeCell ref="C16:C19"/>
    <mergeCell ref="E16:G16"/>
    <mergeCell ref="H16:H19"/>
    <mergeCell ref="D50:J50"/>
    <mergeCell ref="C48:J48"/>
    <mergeCell ref="C49:J49"/>
    <mergeCell ref="C36:E36"/>
    <mergeCell ref="F36:J36"/>
    <mergeCell ref="F33:J33"/>
    <mergeCell ref="C35:E35"/>
    <mergeCell ref="C3:J3"/>
    <mergeCell ref="E40:K40"/>
    <mergeCell ref="E41:K41"/>
    <mergeCell ref="E27:F27"/>
    <mergeCell ref="G27:I27"/>
    <mergeCell ref="C40:D40"/>
    <mergeCell ref="C41:D41"/>
    <mergeCell ref="E26:F26"/>
    <mergeCell ref="G26:I26"/>
    <mergeCell ref="E25:F25"/>
  </mergeCells>
  <dataValidations count="4">
    <dataValidation type="list" allowBlank="1" showInputMessage="1" showErrorMessage="1" sqref="E28:F28">
      <formula1>$Z$25:$Z$26</formula1>
    </dataValidation>
    <dataValidation type="list" allowBlank="1" showInputMessage="1" showErrorMessage="1" sqref="G28:J28">
      <formula1>$Z$25</formula1>
    </dataValidation>
    <dataValidation type="list" allowBlank="1" showInputMessage="1" showErrorMessage="1" sqref="C50">
      <formula1>$BG$52:$BG$53</formula1>
    </dataValidation>
    <dataValidation type="list" allowBlank="1" showInputMessage="1" showErrorMessage="1" sqref="C14:C15">
      <formula1>$Y$6:$Y$7</formula1>
    </dataValidation>
  </dataValidations>
  <printOptions/>
  <pageMargins left="0.1968503937007874" right="0.1968503937007874" top="0.1968503937007874" bottom="0.1968503937007874" header="0.07874015748031496" footer="0.07874015748031496"/>
  <pageSetup horizontalDpi="600" verticalDpi="600" orientation="portrait" paperSize="8" r:id="rId4"/>
  <drawing r:id="rId3"/>
  <legacyDrawing r:id="rId2"/>
</worksheet>
</file>

<file path=xl/worksheets/sheet6.xml><?xml version="1.0" encoding="utf-8"?>
<worksheet xmlns="http://schemas.openxmlformats.org/spreadsheetml/2006/main" xmlns:r="http://schemas.openxmlformats.org/officeDocument/2006/relationships">
  <sheetPr codeName="Sheet7">
    <tabColor indexed="41"/>
  </sheetPr>
  <dimension ref="B1:Z198"/>
  <sheetViews>
    <sheetView showRowColHeaders="0" showZeros="0" view="pageBreakPreview" zoomScaleNormal="95" zoomScaleSheetLayoutView="100" zoomScalePageLayoutView="0" workbookViewId="0" topLeftCell="A85">
      <selection activeCell="C96" sqref="C96:E96"/>
    </sheetView>
  </sheetViews>
  <sheetFormatPr defaultColWidth="9.00390625" defaultRowHeight="13.5"/>
  <cols>
    <col min="1" max="1" width="9.00390625" style="81" customWidth="1"/>
    <col min="2" max="2" width="1.25" style="81" customWidth="1"/>
    <col min="3" max="3" width="14.125" style="81" customWidth="1"/>
    <col min="4" max="5" width="5.125" style="81" customWidth="1"/>
    <col min="6" max="6" width="11.625" style="81" customWidth="1"/>
    <col min="7" max="7" width="6.625" style="81" customWidth="1"/>
    <col min="8" max="8" width="3.625" style="81" customWidth="1"/>
    <col min="9" max="9" width="8.625" style="81" customWidth="1"/>
    <col min="10" max="10" width="10.625" style="81" customWidth="1"/>
    <col min="11" max="11" width="0.875" style="81" customWidth="1"/>
    <col min="12" max="12" width="6.625" style="81" customWidth="1"/>
    <col min="13" max="13" width="3.625" style="81" customWidth="1"/>
    <col min="14" max="14" width="8.625" style="81" customWidth="1"/>
    <col min="15" max="15" width="9.875" style="81" customWidth="1"/>
    <col min="16" max="16" width="0.875" style="81" customWidth="1"/>
    <col min="17" max="16384" width="9.00390625" style="81" customWidth="1"/>
  </cols>
  <sheetData>
    <row r="1" spans="2:26" ht="9" customHeight="1">
      <c r="B1" s="326"/>
      <c r="C1" s="326"/>
      <c r="D1" s="326"/>
      <c r="E1" s="326"/>
      <c r="F1" s="326"/>
      <c r="G1" s="326"/>
      <c r="H1" s="326"/>
      <c r="I1" s="326"/>
      <c r="J1" s="326"/>
      <c r="K1" s="326"/>
      <c r="L1" s="326"/>
      <c r="M1" s="326"/>
      <c r="N1" s="326"/>
      <c r="O1" s="326"/>
      <c r="P1" s="326"/>
      <c r="Q1" s="80"/>
      <c r="R1" s="80"/>
      <c r="S1" s="80"/>
      <c r="T1" s="80"/>
      <c r="U1" s="80"/>
      <c r="V1" s="80"/>
      <c r="W1" s="80"/>
      <c r="X1" s="80"/>
      <c r="Y1" s="80"/>
      <c r="Z1" s="80"/>
    </row>
    <row r="2" spans="2:26" ht="30" customHeight="1">
      <c r="B2" s="326"/>
      <c r="C2" s="506" t="s">
        <v>315</v>
      </c>
      <c r="D2" s="506"/>
      <c r="E2" s="506"/>
      <c r="F2" s="506"/>
      <c r="G2" s="506"/>
      <c r="H2" s="506"/>
      <c r="I2" s="506"/>
      <c r="J2" s="506"/>
      <c r="K2" s="506"/>
      <c r="L2" s="506"/>
      <c r="M2" s="506"/>
      <c r="N2" s="506"/>
      <c r="O2" s="506"/>
      <c r="P2" s="326"/>
      <c r="Q2" s="80"/>
      <c r="R2" s="80"/>
      <c r="S2" s="80"/>
      <c r="T2" s="80"/>
      <c r="U2" s="80"/>
      <c r="V2" s="80"/>
      <c r="W2" s="80"/>
      <c r="X2" s="80"/>
      <c r="Y2" s="80"/>
      <c r="Z2" s="80"/>
    </row>
    <row r="3" spans="2:26" ht="9" customHeight="1">
      <c r="B3" s="326"/>
      <c r="C3" s="326"/>
      <c r="D3" s="326"/>
      <c r="E3" s="326"/>
      <c r="F3" s="326"/>
      <c r="G3" s="326"/>
      <c r="H3" s="326"/>
      <c r="I3" s="326"/>
      <c r="J3" s="326"/>
      <c r="K3" s="326"/>
      <c r="L3" s="326"/>
      <c r="M3" s="326"/>
      <c r="N3" s="326"/>
      <c r="O3" s="326"/>
      <c r="P3" s="326"/>
      <c r="Q3" s="80"/>
      <c r="R3" s="80"/>
      <c r="S3" s="80"/>
      <c r="T3" s="80"/>
      <c r="U3" s="80"/>
      <c r="V3" s="80"/>
      <c r="W3" s="80"/>
      <c r="X3" s="80"/>
      <c r="Y3" s="80"/>
      <c r="Z3" s="80"/>
    </row>
    <row r="4" spans="2:26" ht="19.5" customHeight="1">
      <c r="B4" s="326"/>
      <c r="C4" s="327"/>
      <c r="D4" s="460" t="s">
        <v>187</v>
      </c>
      <c r="E4" s="497"/>
      <c r="F4" s="489">
        <f>'入力表'!C7</f>
      </c>
      <c r="G4" s="490"/>
      <c r="H4" s="490"/>
      <c r="I4" s="491"/>
      <c r="J4" s="460" t="s">
        <v>188</v>
      </c>
      <c r="K4" s="497"/>
      <c r="L4" s="489">
        <f>'入力表'!F33</f>
        <v>0</v>
      </c>
      <c r="M4" s="490"/>
      <c r="N4" s="490"/>
      <c r="O4" s="502"/>
      <c r="P4" s="326"/>
      <c r="Q4" s="80"/>
      <c r="R4" s="80"/>
      <c r="S4" s="80"/>
      <c r="T4" s="80"/>
      <c r="U4" s="80"/>
      <c r="V4" s="80"/>
      <c r="W4" s="80"/>
      <c r="X4" s="80"/>
      <c r="Y4" s="80"/>
      <c r="Z4" s="80"/>
    </row>
    <row r="5" spans="2:26" ht="19.5" customHeight="1">
      <c r="B5" s="326"/>
      <c r="C5" s="328" t="s">
        <v>189</v>
      </c>
      <c r="D5" s="487" t="s">
        <v>190</v>
      </c>
      <c r="E5" s="459"/>
      <c r="F5" s="492">
        <f>'入力表'!C8</f>
      </c>
      <c r="G5" s="493"/>
      <c r="H5" s="493"/>
      <c r="I5" s="494"/>
      <c r="J5" s="487" t="s">
        <v>191</v>
      </c>
      <c r="K5" s="459"/>
      <c r="L5" s="492">
        <f>'入力表'!F36</f>
      </c>
      <c r="M5" s="493"/>
      <c r="N5" s="493"/>
      <c r="O5" s="499"/>
      <c r="P5" s="326"/>
      <c r="Q5" s="80"/>
      <c r="R5" s="80"/>
      <c r="S5" s="80"/>
      <c r="T5" s="80"/>
      <c r="U5" s="80"/>
      <c r="V5" s="80"/>
      <c r="W5" s="80"/>
      <c r="X5" s="80"/>
      <c r="Y5" s="80"/>
      <c r="Z5" s="80"/>
    </row>
    <row r="6" spans="2:26" ht="19.5" customHeight="1">
      <c r="B6" s="326"/>
      <c r="C6" s="329"/>
      <c r="D6" s="487" t="s">
        <v>192</v>
      </c>
      <c r="E6" s="459"/>
      <c r="F6" s="492">
        <f>'入力表'!C9</f>
      </c>
      <c r="G6" s="493"/>
      <c r="H6" s="493"/>
      <c r="I6" s="494"/>
      <c r="J6" s="487"/>
      <c r="K6" s="459"/>
      <c r="L6" s="500"/>
      <c r="M6" s="485"/>
      <c r="N6" s="485"/>
      <c r="O6" s="501"/>
      <c r="P6" s="326"/>
      <c r="Q6" s="80"/>
      <c r="R6" s="80"/>
      <c r="S6" s="80"/>
      <c r="T6" s="80"/>
      <c r="U6" s="80"/>
      <c r="V6" s="80"/>
      <c r="W6" s="80"/>
      <c r="X6" s="80"/>
      <c r="Y6" s="80"/>
      <c r="Z6" s="80"/>
    </row>
    <row r="7" spans="2:26" ht="19.5" customHeight="1">
      <c r="B7" s="326"/>
      <c r="C7" s="503" t="s">
        <v>193</v>
      </c>
      <c r="D7" s="504"/>
      <c r="E7" s="505"/>
      <c r="F7" s="495" t="s">
        <v>194</v>
      </c>
      <c r="G7" s="487" t="s">
        <v>195</v>
      </c>
      <c r="H7" s="458"/>
      <c r="I7" s="458"/>
      <c r="J7" s="471"/>
      <c r="K7" s="331"/>
      <c r="L7" s="487" t="s">
        <v>196</v>
      </c>
      <c r="M7" s="458"/>
      <c r="N7" s="458"/>
      <c r="O7" s="488"/>
      <c r="P7" s="326"/>
      <c r="Q7" s="80"/>
      <c r="R7" s="80"/>
      <c r="S7" s="80"/>
      <c r="T7" s="80"/>
      <c r="U7" s="80"/>
      <c r="V7" s="80"/>
      <c r="W7" s="80"/>
      <c r="X7" s="80"/>
      <c r="Y7" s="80"/>
      <c r="Z7" s="80"/>
    </row>
    <row r="8" spans="2:26" ht="19.5" customHeight="1">
      <c r="B8" s="326"/>
      <c r="C8" s="469"/>
      <c r="D8" s="470"/>
      <c r="E8" s="471"/>
      <c r="F8" s="496"/>
      <c r="G8" s="334" t="s">
        <v>197</v>
      </c>
      <c r="H8" s="335" t="s">
        <v>198</v>
      </c>
      <c r="I8" s="333" t="s">
        <v>199</v>
      </c>
      <c r="J8" s="333" t="s">
        <v>200</v>
      </c>
      <c r="K8" s="336"/>
      <c r="L8" s="337" t="s">
        <v>197</v>
      </c>
      <c r="M8" s="338" t="s">
        <v>198</v>
      </c>
      <c r="N8" s="333" t="s">
        <v>199</v>
      </c>
      <c r="O8" s="339" t="s">
        <v>200</v>
      </c>
      <c r="P8" s="326"/>
      <c r="Q8" s="80"/>
      <c r="R8" s="80"/>
      <c r="S8" s="80"/>
      <c r="T8" s="80"/>
      <c r="U8" s="80"/>
      <c r="V8" s="249" t="s">
        <v>310</v>
      </c>
      <c r="W8" s="249"/>
      <c r="X8" s="80"/>
      <c r="Y8" s="80"/>
      <c r="Z8" s="80"/>
    </row>
    <row r="9" spans="2:26" ht="19.5" customHeight="1">
      <c r="B9" s="326"/>
      <c r="C9" s="340" t="s">
        <v>201</v>
      </c>
      <c r="D9" s="341"/>
      <c r="E9" s="342"/>
      <c r="F9" s="216" t="s">
        <v>545</v>
      </c>
      <c r="G9" s="217"/>
      <c r="H9" s="215" t="s">
        <v>202</v>
      </c>
      <c r="I9" s="218"/>
      <c r="J9" s="218">
        <f aca="true" t="shared" si="0" ref="J9:J36">ROUNDDOWN(G9*I9,0)</f>
        <v>0</v>
      </c>
      <c r="K9" s="331"/>
      <c r="L9" s="217"/>
      <c r="M9" s="215" t="s">
        <v>202</v>
      </c>
      <c r="N9" s="218"/>
      <c r="O9" s="219">
        <f aca="true" t="shared" si="1" ref="O9:O36">ROUNDDOWN(L9*N9,0)</f>
        <v>0</v>
      </c>
      <c r="P9" s="326"/>
      <c r="Q9" s="80"/>
      <c r="R9" s="80"/>
      <c r="S9" s="80"/>
      <c r="T9" s="80"/>
      <c r="U9" s="80"/>
      <c r="V9" s="249" t="s">
        <v>311</v>
      </c>
      <c r="W9" s="249"/>
      <c r="X9" s="80"/>
      <c r="Y9" s="80"/>
      <c r="Z9" s="80"/>
    </row>
    <row r="10" spans="2:26" ht="19.5" customHeight="1">
      <c r="B10" s="326"/>
      <c r="C10" s="345" t="s">
        <v>314</v>
      </c>
      <c r="D10" s="507">
        <v>1.2</v>
      </c>
      <c r="E10" s="508"/>
      <c r="F10" s="216" t="s">
        <v>203</v>
      </c>
      <c r="G10" s="217"/>
      <c r="H10" s="215" t="s">
        <v>202</v>
      </c>
      <c r="I10" s="218"/>
      <c r="J10" s="218">
        <f t="shared" si="0"/>
        <v>0</v>
      </c>
      <c r="K10" s="331"/>
      <c r="L10" s="217"/>
      <c r="M10" s="215" t="s">
        <v>202</v>
      </c>
      <c r="N10" s="218"/>
      <c r="O10" s="219">
        <f t="shared" si="1"/>
        <v>0</v>
      </c>
      <c r="P10" s="326"/>
      <c r="Q10" s="80"/>
      <c r="R10" s="80"/>
      <c r="S10" s="80"/>
      <c r="T10" s="80"/>
      <c r="U10" s="80"/>
      <c r="V10" s="249" t="s">
        <v>312</v>
      </c>
      <c r="W10" s="249"/>
      <c r="X10" s="80"/>
      <c r="Y10" s="80"/>
      <c r="Z10" s="80"/>
    </row>
    <row r="11" spans="2:26" ht="19.5" customHeight="1">
      <c r="B11" s="326"/>
      <c r="C11" s="345" t="s">
        <v>309</v>
      </c>
      <c r="D11" s="512" t="s">
        <v>310</v>
      </c>
      <c r="E11" s="478"/>
      <c r="F11" s="220" t="s">
        <v>303</v>
      </c>
      <c r="G11" s="217"/>
      <c r="H11" s="215" t="s">
        <v>202</v>
      </c>
      <c r="I11" s="218"/>
      <c r="J11" s="218">
        <f t="shared" si="0"/>
        <v>0</v>
      </c>
      <c r="K11" s="331"/>
      <c r="L11" s="217"/>
      <c r="M11" s="215" t="s">
        <v>202</v>
      </c>
      <c r="N11" s="218"/>
      <c r="O11" s="219">
        <f t="shared" si="1"/>
        <v>0</v>
      </c>
      <c r="P11" s="326"/>
      <c r="Q11" s="80"/>
      <c r="R11" s="80"/>
      <c r="S11" s="80"/>
      <c r="T11" s="80"/>
      <c r="U11" s="80"/>
      <c r="V11" s="249" t="s">
        <v>313</v>
      </c>
      <c r="W11" s="249"/>
      <c r="X11" s="80"/>
      <c r="Y11" s="80"/>
      <c r="Z11" s="80"/>
    </row>
    <row r="12" spans="2:26" ht="19.5" customHeight="1">
      <c r="B12" s="326"/>
      <c r="C12" s="348"/>
      <c r="D12" s="349"/>
      <c r="E12" s="350"/>
      <c r="F12" s="220" t="s">
        <v>204</v>
      </c>
      <c r="G12" s="217"/>
      <c r="H12" s="215" t="s">
        <v>202</v>
      </c>
      <c r="I12" s="218"/>
      <c r="J12" s="218">
        <f t="shared" si="0"/>
        <v>0</v>
      </c>
      <c r="K12" s="331"/>
      <c r="L12" s="217"/>
      <c r="M12" s="215" t="s">
        <v>202</v>
      </c>
      <c r="N12" s="218"/>
      <c r="O12" s="219">
        <f t="shared" si="1"/>
        <v>0</v>
      </c>
      <c r="P12" s="326"/>
      <c r="Q12" s="80"/>
      <c r="R12" s="80"/>
      <c r="S12" s="80"/>
      <c r="T12" s="80"/>
      <c r="U12" s="80"/>
      <c r="V12" s="249"/>
      <c r="W12" s="249"/>
      <c r="X12" s="80"/>
      <c r="Y12" s="80"/>
      <c r="Z12" s="80"/>
    </row>
    <row r="13" spans="2:26" ht="19.5" customHeight="1">
      <c r="B13" s="326"/>
      <c r="C13" s="351" t="s">
        <v>205</v>
      </c>
      <c r="D13" s="330"/>
      <c r="E13" s="352"/>
      <c r="F13" s="220" t="s">
        <v>206</v>
      </c>
      <c r="G13" s="217"/>
      <c r="H13" s="215" t="s">
        <v>304</v>
      </c>
      <c r="I13" s="218"/>
      <c r="J13" s="218">
        <f t="shared" si="0"/>
        <v>0</v>
      </c>
      <c r="K13" s="331"/>
      <c r="L13" s="217"/>
      <c r="M13" s="215" t="s">
        <v>304</v>
      </c>
      <c r="N13" s="218"/>
      <c r="O13" s="219">
        <f t="shared" si="1"/>
        <v>0</v>
      </c>
      <c r="P13" s="326"/>
      <c r="Q13" s="80"/>
      <c r="R13" s="80"/>
      <c r="S13" s="80"/>
      <c r="T13" s="80"/>
      <c r="U13" s="80"/>
      <c r="V13" s="249"/>
      <c r="W13" s="249"/>
      <c r="X13" s="80"/>
      <c r="Y13" s="80"/>
      <c r="Z13" s="80"/>
    </row>
    <row r="14" spans="2:26" ht="19.5" customHeight="1">
      <c r="B14" s="326"/>
      <c r="C14" s="353" t="s">
        <v>207</v>
      </c>
      <c r="D14" s="354"/>
      <c r="E14" s="342"/>
      <c r="F14" s="221" t="s">
        <v>208</v>
      </c>
      <c r="G14" s="217"/>
      <c r="H14" s="215" t="s">
        <v>305</v>
      </c>
      <c r="I14" s="218"/>
      <c r="J14" s="218">
        <f t="shared" si="0"/>
        <v>0</v>
      </c>
      <c r="K14" s="331"/>
      <c r="L14" s="217"/>
      <c r="M14" s="215" t="s">
        <v>305</v>
      </c>
      <c r="N14" s="218"/>
      <c r="O14" s="219">
        <f t="shared" si="1"/>
        <v>0</v>
      </c>
      <c r="P14" s="326"/>
      <c r="Q14" s="80"/>
      <c r="R14" s="80"/>
      <c r="S14" s="80"/>
      <c r="T14" s="80"/>
      <c r="U14" s="80"/>
      <c r="V14" s="249"/>
      <c r="W14" s="249"/>
      <c r="X14" s="80"/>
      <c r="Y14" s="80"/>
      <c r="Z14" s="80"/>
    </row>
    <row r="15" spans="2:26" ht="19.5" customHeight="1">
      <c r="B15" s="326"/>
      <c r="C15" s="348"/>
      <c r="D15" s="349"/>
      <c r="E15" s="350"/>
      <c r="F15" s="221" t="s">
        <v>209</v>
      </c>
      <c r="G15" s="217"/>
      <c r="H15" s="215" t="s">
        <v>305</v>
      </c>
      <c r="I15" s="218"/>
      <c r="J15" s="218">
        <f t="shared" si="0"/>
        <v>0</v>
      </c>
      <c r="K15" s="331"/>
      <c r="L15" s="217"/>
      <c r="M15" s="215" t="s">
        <v>305</v>
      </c>
      <c r="N15" s="218"/>
      <c r="O15" s="219">
        <f t="shared" si="1"/>
        <v>0</v>
      </c>
      <c r="P15" s="326"/>
      <c r="Q15" s="80"/>
      <c r="R15" s="80"/>
      <c r="S15" s="80"/>
      <c r="T15" s="80"/>
      <c r="U15" s="80"/>
      <c r="V15" s="249" t="s">
        <v>453</v>
      </c>
      <c r="W15" s="249"/>
      <c r="X15" s="80"/>
      <c r="Y15" s="80"/>
      <c r="Z15" s="80"/>
    </row>
    <row r="16" spans="2:26" ht="19.5" customHeight="1">
      <c r="B16" s="326"/>
      <c r="C16" s="474" t="s">
        <v>210</v>
      </c>
      <c r="D16" s="481"/>
      <c r="E16" s="342"/>
      <c r="F16" s="222"/>
      <c r="G16" s="223"/>
      <c r="H16" s="215" t="s">
        <v>211</v>
      </c>
      <c r="I16" s="218"/>
      <c r="J16" s="218">
        <f t="shared" si="0"/>
        <v>0</v>
      </c>
      <c r="K16" s="331"/>
      <c r="L16" s="223"/>
      <c r="M16" s="215" t="s">
        <v>211</v>
      </c>
      <c r="N16" s="218"/>
      <c r="O16" s="219">
        <f t="shared" si="1"/>
        <v>0</v>
      </c>
      <c r="P16" s="326"/>
      <c r="Q16" s="80"/>
      <c r="R16" s="80"/>
      <c r="S16" s="80"/>
      <c r="T16" s="80"/>
      <c r="U16" s="80"/>
      <c r="V16" s="249" t="s">
        <v>454</v>
      </c>
      <c r="W16" s="249"/>
      <c r="X16" s="80"/>
      <c r="Y16" s="80"/>
      <c r="Z16" s="80"/>
    </row>
    <row r="17" spans="2:26" ht="19.5" customHeight="1">
      <c r="B17" s="326"/>
      <c r="C17" s="357"/>
      <c r="D17" s="331"/>
      <c r="E17" s="346"/>
      <c r="F17" s="222"/>
      <c r="G17" s="223"/>
      <c r="H17" s="215" t="s">
        <v>211</v>
      </c>
      <c r="I17" s="218"/>
      <c r="J17" s="218">
        <f t="shared" si="0"/>
        <v>0</v>
      </c>
      <c r="K17" s="331"/>
      <c r="L17" s="223"/>
      <c r="M17" s="215" t="s">
        <v>211</v>
      </c>
      <c r="N17" s="218"/>
      <c r="O17" s="219">
        <f t="shared" si="1"/>
        <v>0</v>
      </c>
      <c r="P17" s="326"/>
      <c r="Q17" s="80"/>
      <c r="R17" s="80"/>
      <c r="S17" s="80"/>
      <c r="T17" s="80"/>
      <c r="U17" s="80"/>
      <c r="V17" s="249" t="s">
        <v>455</v>
      </c>
      <c r="W17" s="249"/>
      <c r="X17" s="80"/>
      <c r="Y17" s="80"/>
      <c r="Z17" s="80"/>
    </row>
    <row r="18" spans="2:26" ht="19.5" customHeight="1">
      <c r="B18" s="326"/>
      <c r="C18" s="357"/>
      <c r="D18" s="331"/>
      <c r="E18" s="346"/>
      <c r="F18" s="222"/>
      <c r="G18" s="223"/>
      <c r="H18" s="215" t="s">
        <v>211</v>
      </c>
      <c r="I18" s="218"/>
      <c r="J18" s="218">
        <f t="shared" si="0"/>
        <v>0</v>
      </c>
      <c r="K18" s="331"/>
      <c r="L18" s="223"/>
      <c r="M18" s="215" t="s">
        <v>211</v>
      </c>
      <c r="N18" s="218"/>
      <c r="O18" s="219">
        <f t="shared" si="1"/>
        <v>0</v>
      </c>
      <c r="P18" s="326"/>
      <c r="Q18" s="80"/>
      <c r="R18" s="80"/>
      <c r="S18" s="80"/>
      <c r="T18" s="80"/>
      <c r="U18" s="80"/>
      <c r="V18" s="249" t="s">
        <v>456</v>
      </c>
      <c r="W18" s="249"/>
      <c r="X18" s="80"/>
      <c r="Y18" s="80"/>
      <c r="Z18" s="80"/>
    </row>
    <row r="19" spans="2:26" ht="19.5" customHeight="1">
      <c r="B19" s="326"/>
      <c r="C19" s="357"/>
      <c r="D19" s="331"/>
      <c r="E19" s="346"/>
      <c r="F19" s="222"/>
      <c r="G19" s="223"/>
      <c r="H19" s="215" t="s">
        <v>211</v>
      </c>
      <c r="I19" s="218"/>
      <c r="J19" s="218">
        <f t="shared" si="0"/>
        <v>0</v>
      </c>
      <c r="K19" s="331"/>
      <c r="L19" s="223"/>
      <c r="M19" s="215" t="s">
        <v>211</v>
      </c>
      <c r="N19" s="218"/>
      <c r="O19" s="219">
        <f t="shared" si="1"/>
        <v>0</v>
      </c>
      <c r="P19" s="326"/>
      <c r="Q19" s="80"/>
      <c r="R19" s="80"/>
      <c r="S19" s="80"/>
      <c r="T19" s="80"/>
      <c r="U19" s="80"/>
      <c r="V19" s="249" t="s">
        <v>457</v>
      </c>
      <c r="W19" s="249"/>
      <c r="X19" s="80"/>
      <c r="Y19" s="80"/>
      <c r="Z19" s="80"/>
    </row>
    <row r="20" spans="2:26" ht="19.5" customHeight="1">
      <c r="B20" s="326"/>
      <c r="C20" s="357"/>
      <c r="D20" s="331"/>
      <c r="E20" s="346"/>
      <c r="F20" s="222"/>
      <c r="G20" s="223"/>
      <c r="H20" s="215" t="s">
        <v>211</v>
      </c>
      <c r="I20" s="218"/>
      <c r="J20" s="218">
        <f t="shared" si="0"/>
        <v>0</v>
      </c>
      <c r="K20" s="331"/>
      <c r="L20" s="223"/>
      <c r="M20" s="215" t="s">
        <v>211</v>
      </c>
      <c r="N20" s="218"/>
      <c r="O20" s="219">
        <f t="shared" si="1"/>
        <v>0</v>
      </c>
      <c r="P20" s="326"/>
      <c r="Q20" s="80"/>
      <c r="R20" s="80"/>
      <c r="S20" s="80"/>
      <c r="T20" s="80"/>
      <c r="U20" s="80"/>
      <c r="V20" s="249" t="s">
        <v>458</v>
      </c>
      <c r="W20" s="249"/>
      <c r="X20" s="80"/>
      <c r="Y20" s="80"/>
      <c r="Z20" s="80"/>
    </row>
    <row r="21" spans="2:26" ht="19.5" customHeight="1">
      <c r="B21" s="326"/>
      <c r="C21" s="357"/>
      <c r="D21" s="331"/>
      <c r="E21" s="346"/>
      <c r="F21" s="222"/>
      <c r="G21" s="223"/>
      <c r="H21" s="215" t="s">
        <v>211</v>
      </c>
      <c r="I21" s="218"/>
      <c r="J21" s="218">
        <f t="shared" si="0"/>
        <v>0</v>
      </c>
      <c r="K21" s="331"/>
      <c r="L21" s="223"/>
      <c r="M21" s="215" t="s">
        <v>211</v>
      </c>
      <c r="N21" s="218"/>
      <c r="O21" s="219">
        <f t="shared" si="1"/>
        <v>0</v>
      </c>
      <c r="P21" s="326"/>
      <c r="Q21" s="80"/>
      <c r="R21" s="80"/>
      <c r="S21" s="80"/>
      <c r="T21" s="80"/>
      <c r="U21" s="80"/>
      <c r="V21" s="249" t="s">
        <v>459</v>
      </c>
      <c r="W21" s="249"/>
      <c r="X21" s="80"/>
      <c r="Y21" s="80"/>
      <c r="Z21" s="80"/>
    </row>
    <row r="22" spans="2:26" ht="19.5" customHeight="1">
      <c r="B22" s="326"/>
      <c r="C22" s="357"/>
      <c r="D22" s="331"/>
      <c r="E22" s="346"/>
      <c r="F22" s="222"/>
      <c r="G22" s="223"/>
      <c r="H22" s="215" t="s">
        <v>211</v>
      </c>
      <c r="I22" s="218"/>
      <c r="J22" s="218">
        <f t="shared" si="0"/>
        <v>0</v>
      </c>
      <c r="K22" s="331"/>
      <c r="L22" s="223"/>
      <c r="M22" s="215" t="s">
        <v>211</v>
      </c>
      <c r="N22" s="218"/>
      <c r="O22" s="219">
        <f t="shared" si="1"/>
        <v>0</v>
      </c>
      <c r="P22" s="326"/>
      <c r="Q22" s="80"/>
      <c r="R22" s="80"/>
      <c r="S22" s="80"/>
      <c r="T22" s="80"/>
      <c r="U22" s="80"/>
      <c r="V22" s="249" t="s">
        <v>460</v>
      </c>
      <c r="W22" s="249"/>
      <c r="X22" s="80"/>
      <c r="Y22" s="80"/>
      <c r="Z22" s="80"/>
    </row>
    <row r="23" spans="2:26" ht="19.5" customHeight="1">
      <c r="B23" s="326"/>
      <c r="C23" s="357"/>
      <c r="D23" s="331"/>
      <c r="E23" s="346"/>
      <c r="F23" s="222"/>
      <c r="G23" s="223"/>
      <c r="H23" s="215" t="s">
        <v>211</v>
      </c>
      <c r="I23" s="218"/>
      <c r="J23" s="218">
        <f t="shared" si="0"/>
        <v>0</v>
      </c>
      <c r="K23" s="331"/>
      <c r="L23" s="223"/>
      <c r="M23" s="215" t="s">
        <v>211</v>
      </c>
      <c r="N23" s="218"/>
      <c r="O23" s="219">
        <f t="shared" si="1"/>
        <v>0</v>
      </c>
      <c r="P23" s="326"/>
      <c r="Q23" s="80"/>
      <c r="R23" s="80"/>
      <c r="S23" s="80"/>
      <c r="T23" s="80"/>
      <c r="U23" s="80"/>
      <c r="V23" s="249" t="s">
        <v>461</v>
      </c>
      <c r="W23" s="249"/>
      <c r="X23" s="80"/>
      <c r="Y23" s="80"/>
      <c r="Z23" s="80"/>
    </row>
    <row r="24" spans="2:26" ht="19.5" customHeight="1">
      <c r="B24" s="326"/>
      <c r="C24" s="357"/>
      <c r="D24" s="331"/>
      <c r="E24" s="346"/>
      <c r="F24" s="222"/>
      <c r="G24" s="223"/>
      <c r="H24" s="215" t="s">
        <v>211</v>
      </c>
      <c r="I24" s="218"/>
      <c r="J24" s="218">
        <f t="shared" si="0"/>
        <v>0</v>
      </c>
      <c r="K24" s="331"/>
      <c r="L24" s="223"/>
      <c r="M24" s="215" t="s">
        <v>211</v>
      </c>
      <c r="N24" s="218"/>
      <c r="O24" s="219">
        <f t="shared" si="1"/>
        <v>0</v>
      </c>
      <c r="P24" s="326"/>
      <c r="Q24" s="80"/>
      <c r="R24" s="80"/>
      <c r="S24" s="80"/>
      <c r="T24" s="80"/>
      <c r="U24" s="80"/>
      <c r="V24" s="249" t="s">
        <v>462</v>
      </c>
      <c r="W24" s="249"/>
      <c r="X24" s="80"/>
      <c r="Y24" s="80"/>
      <c r="Z24" s="80"/>
    </row>
    <row r="25" spans="2:26" ht="19.5" customHeight="1">
      <c r="B25" s="326"/>
      <c r="C25" s="357"/>
      <c r="D25" s="331"/>
      <c r="E25" s="346"/>
      <c r="F25" s="222"/>
      <c r="G25" s="223"/>
      <c r="H25" s="215" t="s">
        <v>211</v>
      </c>
      <c r="I25" s="218"/>
      <c r="J25" s="218">
        <f t="shared" si="0"/>
        <v>0</v>
      </c>
      <c r="K25" s="331"/>
      <c r="L25" s="223"/>
      <c r="M25" s="215" t="s">
        <v>211</v>
      </c>
      <c r="N25" s="218"/>
      <c r="O25" s="219">
        <f t="shared" si="1"/>
        <v>0</v>
      </c>
      <c r="P25" s="326"/>
      <c r="Q25" s="80"/>
      <c r="R25" s="80"/>
      <c r="S25" s="80"/>
      <c r="T25" s="80"/>
      <c r="U25" s="80"/>
      <c r="V25" s="249" t="s">
        <v>463</v>
      </c>
      <c r="W25" s="249"/>
      <c r="X25" s="80"/>
      <c r="Y25" s="80"/>
      <c r="Z25" s="80"/>
    </row>
    <row r="26" spans="2:26" ht="19.5" customHeight="1">
      <c r="B26" s="326"/>
      <c r="C26" s="358"/>
      <c r="D26" s="359"/>
      <c r="E26" s="360"/>
      <c r="F26" s="222"/>
      <c r="G26" s="223"/>
      <c r="H26" s="215" t="s">
        <v>211</v>
      </c>
      <c r="I26" s="218"/>
      <c r="J26" s="218">
        <f t="shared" si="0"/>
        <v>0</v>
      </c>
      <c r="K26" s="331"/>
      <c r="L26" s="223"/>
      <c r="M26" s="215" t="s">
        <v>211</v>
      </c>
      <c r="N26" s="218"/>
      <c r="O26" s="219">
        <f t="shared" si="1"/>
        <v>0</v>
      </c>
      <c r="P26" s="326"/>
      <c r="Q26" s="80"/>
      <c r="R26" s="80"/>
      <c r="S26" s="80"/>
      <c r="T26" s="80"/>
      <c r="U26" s="80"/>
      <c r="V26" s="80"/>
      <c r="W26" s="80"/>
      <c r="X26" s="80"/>
      <c r="Y26" s="80"/>
      <c r="Z26" s="80"/>
    </row>
    <row r="27" spans="2:26" ht="19.5" customHeight="1">
      <c r="B27" s="326"/>
      <c r="C27" s="340" t="s">
        <v>212</v>
      </c>
      <c r="D27" s="341"/>
      <c r="E27" s="342"/>
      <c r="F27" s="221" t="s">
        <v>213</v>
      </c>
      <c r="G27" s="223"/>
      <c r="H27" s="215" t="s">
        <v>211</v>
      </c>
      <c r="I27" s="218"/>
      <c r="J27" s="218">
        <f t="shared" si="0"/>
        <v>0</v>
      </c>
      <c r="K27" s="331"/>
      <c r="L27" s="223"/>
      <c r="M27" s="215" t="s">
        <v>211</v>
      </c>
      <c r="N27" s="218"/>
      <c r="O27" s="219">
        <f t="shared" si="1"/>
        <v>0</v>
      </c>
      <c r="P27" s="326"/>
      <c r="Q27" s="80"/>
      <c r="R27" s="80"/>
      <c r="S27" s="80"/>
      <c r="T27" s="80"/>
      <c r="U27" s="80"/>
      <c r="V27" s="80"/>
      <c r="W27" s="80"/>
      <c r="X27" s="80"/>
      <c r="Y27" s="80"/>
      <c r="Z27" s="80"/>
    </row>
    <row r="28" spans="2:26" ht="19.5" customHeight="1">
      <c r="B28" s="326"/>
      <c r="C28" s="357"/>
      <c r="D28" s="331"/>
      <c r="E28" s="346"/>
      <c r="F28" s="221" t="s">
        <v>214</v>
      </c>
      <c r="G28" s="223"/>
      <c r="H28" s="215" t="s">
        <v>211</v>
      </c>
      <c r="I28" s="218"/>
      <c r="J28" s="218">
        <f t="shared" si="0"/>
        <v>0</v>
      </c>
      <c r="K28" s="331"/>
      <c r="L28" s="223"/>
      <c r="M28" s="215" t="s">
        <v>211</v>
      </c>
      <c r="N28" s="218"/>
      <c r="O28" s="219">
        <f t="shared" si="1"/>
        <v>0</v>
      </c>
      <c r="P28" s="326"/>
      <c r="Q28" s="80"/>
      <c r="R28" s="80"/>
      <c r="S28" s="80"/>
      <c r="T28" s="80"/>
      <c r="U28" s="80"/>
      <c r="V28" s="80"/>
      <c r="W28" s="80"/>
      <c r="X28" s="80"/>
      <c r="Y28" s="80"/>
      <c r="Z28" s="80"/>
    </row>
    <row r="29" spans="2:26" ht="19.5" customHeight="1">
      <c r="B29" s="326"/>
      <c r="C29" s="358"/>
      <c r="D29" s="359"/>
      <c r="E29" s="360"/>
      <c r="F29" s="221" t="s">
        <v>215</v>
      </c>
      <c r="G29" s="223"/>
      <c r="H29" s="215" t="s">
        <v>211</v>
      </c>
      <c r="I29" s="218"/>
      <c r="J29" s="218">
        <f t="shared" si="0"/>
        <v>0</v>
      </c>
      <c r="K29" s="331"/>
      <c r="L29" s="223"/>
      <c r="M29" s="215" t="s">
        <v>211</v>
      </c>
      <c r="N29" s="218"/>
      <c r="O29" s="219">
        <f t="shared" si="1"/>
        <v>0</v>
      </c>
      <c r="P29" s="326"/>
      <c r="Q29" s="80"/>
      <c r="R29" s="80"/>
      <c r="S29" s="80"/>
      <c r="T29" s="80"/>
      <c r="U29" s="80"/>
      <c r="V29" s="80"/>
      <c r="W29" s="80"/>
      <c r="X29" s="80"/>
      <c r="Y29" s="80"/>
      <c r="Z29" s="80"/>
    </row>
    <row r="30" spans="2:26" ht="19.5" customHeight="1">
      <c r="B30" s="326"/>
      <c r="C30" s="340" t="s">
        <v>216</v>
      </c>
      <c r="D30" s="341"/>
      <c r="E30" s="342"/>
      <c r="F30" s="221" t="s">
        <v>217</v>
      </c>
      <c r="G30" s="223"/>
      <c r="H30" s="215" t="s">
        <v>211</v>
      </c>
      <c r="I30" s="218"/>
      <c r="J30" s="218">
        <f t="shared" si="0"/>
        <v>0</v>
      </c>
      <c r="K30" s="331"/>
      <c r="L30" s="223"/>
      <c r="M30" s="215" t="s">
        <v>211</v>
      </c>
      <c r="N30" s="218"/>
      <c r="O30" s="219">
        <f t="shared" si="1"/>
        <v>0</v>
      </c>
      <c r="P30" s="326"/>
      <c r="Q30" s="80"/>
      <c r="R30" s="80"/>
      <c r="S30" s="80"/>
      <c r="T30" s="80"/>
      <c r="U30" s="80"/>
      <c r="V30" s="80"/>
      <c r="W30" s="80"/>
      <c r="X30" s="80"/>
      <c r="Y30" s="80"/>
      <c r="Z30" s="80"/>
    </row>
    <row r="31" spans="2:26" ht="19.5" customHeight="1">
      <c r="B31" s="326"/>
      <c r="C31" s="357"/>
      <c r="D31" s="331"/>
      <c r="E31" s="346"/>
      <c r="F31" s="221" t="s">
        <v>218</v>
      </c>
      <c r="G31" s="223"/>
      <c r="H31" s="215" t="s">
        <v>211</v>
      </c>
      <c r="I31" s="218"/>
      <c r="J31" s="218">
        <f t="shared" si="0"/>
        <v>0</v>
      </c>
      <c r="K31" s="331"/>
      <c r="L31" s="223"/>
      <c r="M31" s="215" t="s">
        <v>211</v>
      </c>
      <c r="N31" s="218"/>
      <c r="O31" s="219">
        <f t="shared" si="1"/>
        <v>0</v>
      </c>
      <c r="P31" s="326"/>
      <c r="Q31" s="80"/>
      <c r="R31" s="80"/>
      <c r="S31" s="80"/>
      <c r="T31" s="80"/>
      <c r="U31" s="80"/>
      <c r="V31" s="80"/>
      <c r="W31" s="80"/>
      <c r="X31" s="80"/>
      <c r="Y31" s="80"/>
      <c r="Z31" s="80"/>
    </row>
    <row r="32" spans="2:26" ht="19.5" customHeight="1">
      <c r="B32" s="326"/>
      <c r="C32" s="357"/>
      <c r="D32" s="331"/>
      <c r="E32" s="346"/>
      <c r="F32" s="221" t="s">
        <v>219</v>
      </c>
      <c r="G32" s="217"/>
      <c r="H32" s="215" t="s">
        <v>202</v>
      </c>
      <c r="I32" s="218"/>
      <c r="J32" s="218">
        <f t="shared" si="0"/>
        <v>0</v>
      </c>
      <c r="K32" s="331"/>
      <c r="L32" s="217"/>
      <c r="M32" s="215" t="s">
        <v>202</v>
      </c>
      <c r="N32" s="218"/>
      <c r="O32" s="219">
        <f t="shared" si="1"/>
        <v>0</v>
      </c>
      <c r="P32" s="326"/>
      <c r="Q32" s="80"/>
      <c r="R32" s="80"/>
      <c r="S32" s="80"/>
      <c r="T32" s="80"/>
      <c r="U32" s="80"/>
      <c r="V32" s="80"/>
      <c r="W32" s="80"/>
      <c r="X32" s="80"/>
      <c r="Y32" s="80"/>
      <c r="Z32" s="80"/>
    </row>
    <row r="33" spans="2:26" ht="19.5" customHeight="1">
      <c r="B33" s="326"/>
      <c r="C33" s="357"/>
      <c r="D33" s="331"/>
      <c r="E33" s="346"/>
      <c r="F33" s="221" t="s">
        <v>220</v>
      </c>
      <c r="G33" s="223"/>
      <c r="H33" s="215" t="s">
        <v>211</v>
      </c>
      <c r="I33" s="218"/>
      <c r="J33" s="218">
        <f t="shared" si="0"/>
        <v>0</v>
      </c>
      <c r="K33" s="331"/>
      <c r="L33" s="223"/>
      <c r="M33" s="215" t="s">
        <v>211</v>
      </c>
      <c r="N33" s="218"/>
      <c r="O33" s="219">
        <f t="shared" si="1"/>
        <v>0</v>
      </c>
      <c r="P33" s="326"/>
      <c r="Q33" s="80"/>
      <c r="R33" s="80"/>
      <c r="S33" s="80"/>
      <c r="T33" s="80"/>
      <c r="U33" s="80"/>
      <c r="V33" s="80"/>
      <c r="W33" s="80"/>
      <c r="X33" s="80"/>
      <c r="Y33" s="80"/>
      <c r="Z33" s="80"/>
    </row>
    <row r="34" spans="2:26" ht="19.5" customHeight="1">
      <c r="B34" s="326"/>
      <c r="C34" s="358"/>
      <c r="D34" s="359"/>
      <c r="E34" s="360"/>
      <c r="F34" s="221" t="s">
        <v>219</v>
      </c>
      <c r="G34" s="217"/>
      <c r="H34" s="215" t="s">
        <v>202</v>
      </c>
      <c r="I34" s="218"/>
      <c r="J34" s="218">
        <f t="shared" si="0"/>
        <v>0</v>
      </c>
      <c r="K34" s="331"/>
      <c r="L34" s="217"/>
      <c r="M34" s="215" t="s">
        <v>202</v>
      </c>
      <c r="N34" s="218"/>
      <c r="O34" s="219">
        <f t="shared" si="1"/>
        <v>0</v>
      </c>
      <c r="P34" s="326"/>
      <c r="Q34" s="80"/>
      <c r="R34" s="80"/>
      <c r="S34" s="80"/>
      <c r="T34" s="80"/>
      <c r="U34" s="80"/>
      <c r="V34" s="80"/>
      <c r="W34" s="80"/>
      <c r="X34" s="80"/>
      <c r="Y34" s="80"/>
      <c r="Z34" s="80"/>
    </row>
    <row r="35" spans="2:26" ht="19.5" customHeight="1">
      <c r="B35" s="326"/>
      <c r="C35" s="484" t="s">
        <v>221</v>
      </c>
      <c r="D35" s="485"/>
      <c r="E35" s="352"/>
      <c r="F35" s="224" t="s">
        <v>222</v>
      </c>
      <c r="G35" s="223"/>
      <c r="H35" s="215" t="s">
        <v>211</v>
      </c>
      <c r="I35" s="218"/>
      <c r="J35" s="218">
        <f t="shared" si="0"/>
        <v>0</v>
      </c>
      <c r="K35" s="331"/>
      <c r="L35" s="223"/>
      <c r="M35" s="215" t="s">
        <v>211</v>
      </c>
      <c r="N35" s="218"/>
      <c r="O35" s="219">
        <f t="shared" si="1"/>
        <v>0</v>
      </c>
      <c r="P35" s="326"/>
      <c r="Q35" s="80"/>
      <c r="R35" s="80"/>
      <c r="S35" s="80"/>
      <c r="T35" s="80"/>
      <c r="U35" s="80"/>
      <c r="V35" s="80"/>
      <c r="W35" s="80"/>
      <c r="X35" s="80"/>
      <c r="Y35" s="80"/>
      <c r="Z35" s="80"/>
    </row>
    <row r="36" spans="2:26" ht="19.5" customHeight="1">
      <c r="B36" s="326"/>
      <c r="C36" s="532" t="s">
        <v>223</v>
      </c>
      <c r="D36" s="533"/>
      <c r="E36" s="534"/>
      <c r="F36" s="225" t="s">
        <v>224</v>
      </c>
      <c r="G36" s="223"/>
      <c r="H36" s="214" t="s">
        <v>225</v>
      </c>
      <c r="I36" s="218"/>
      <c r="J36" s="218">
        <f t="shared" si="0"/>
        <v>0</v>
      </c>
      <c r="K36" s="331"/>
      <c r="L36" s="223"/>
      <c r="M36" s="214" t="s">
        <v>225</v>
      </c>
      <c r="N36" s="218"/>
      <c r="O36" s="219">
        <f t="shared" si="1"/>
        <v>0</v>
      </c>
      <c r="P36" s="326"/>
      <c r="Q36" s="80"/>
      <c r="R36" s="80"/>
      <c r="S36" s="80"/>
      <c r="T36" s="80"/>
      <c r="U36" s="80"/>
      <c r="V36" s="80"/>
      <c r="W36" s="80"/>
      <c r="X36" s="80"/>
      <c r="Y36" s="80"/>
      <c r="Z36" s="80"/>
    </row>
    <row r="37" spans="2:26" ht="19.5" customHeight="1">
      <c r="B37" s="326"/>
      <c r="C37" s="361"/>
      <c r="D37" s="362"/>
      <c r="E37" s="363"/>
      <c r="F37" s="364"/>
      <c r="G37" s="364"/>
      <c r="H37" s="364"/>
      <c r="I37" s="364"/>
      <c r="J37" s="364"/>
      <c r="K37" s="364"/>
      <c r="L37" s="364"/>
      <c r="M37" s="364"/>
      <c r="N37" s="364"/>
      <c r="O37" s="365"/>
      <c r="P37" s="326"/>
      <c r="Q37" s="80"/>
      <c r="R37" s="80"/>
      <c r="S37" s="80"/>
      <c r="T37" s="80"/>
      <c r="U37" s="80"/>
      <c r="V37" s="80"/>
      <c r="W37" s="80"/>
      <c r="X37" s="80"/>
      <c r="Y37" s="80"/>
      <c r="Z37" s="80"/>
    </row>
    <row r="38" spans="2:26" ht="19.5" customHeight="1">
      <c r="B38" s="326"/>
      <c r="C38" s="472" t="s">
        <v>226</v>
      </c>
      <c r="D38" s="473"/>
      <c r="E38" s="366"/>
      <c r="F38" s="367"/>
      <c r="G38" s="368">
        <v>1</v>
      </c>
      <c r="H38" s="369" t="s">
        <v>227</v>
      </c>
      <c r="I38" s="367"/>
      <c r="J38" s="370">
        <f>SUM(J9:J37)</f>
        <v>0</v>
      </c>
      <c r="K38" s="331"/>
      <c r="L38" s="368">
        <v>1</v>
      </c>
      <c r="M38" s="369" t="s">
        <v>227</v>
      </c>
      <c r="N38" s="367"/>
      <c r="O38" s="371">
        <f>SUM(O9:O37)</f>
        <v>0</v>
      </c>
      <c r="P38" s="326"/>
      <c r="Q38" s="80"/>
      <c r="R38" s="80"/>
      <c r="S38" s="80"/>
      <c r="T38" s="80"/>
      <c r="U38" s="80"/>
      <c r="V38" s="80"/>
      <c r="W38" s="80"/>
      <c r="X38" s="80"/>
      <c r="Y38" s="80"/>
      <c r="Z38" s="80"/>
    </row>
    <row r="39" spans="2:26" ht="19.5" customHeight="1">
      <c r="B39" s="326"/>
      <c r="C39" s="372"/>
      <c r="D39" s="373"/>
      <c r="E39" s="374"/>
      <c r="F39" s="375"/>
      <c r="G39" s="375"/>
      <c r="H39" s="375"/>
      <c r="I39" s="375"/>
      <c r="J39" s="375"/>
      <c r="K39" s="375"/>
      <c r="L39" s="375"/>
      <c r="M39" s="375"/>
      <c r="N39" s="375"/>
      <c r="O39" s="376"/>
      <c r="P39" s="326"/>
      <c r="Q39" s="80"/>
      <c r="R39" s="80"/>
      <c r="S39" s="80"/>
      <c r="T39" s="80"/>
      <c r="U39" s="80"/>
      <c r="V39" s="80"/>
      <c r="W39" s="80"/>
      <c r="X39" s="80"/>
      <c r="Y39" s="80"/>
      <c r="Z39" s="80"/>
    </row>
    <row r="40" spans="2:26" ht="19.5" customHeight="1">
      <c r="B40" s="326"/>
      <c r="C40" s="326"/>
      <c r="D40" s="326"/>
      <c r="E40" s="326"/>
      <c r="F40" s="326"/>
      <c r="G40" s="326"/>
      <c r="H40" s="326"/>
      <c r="I40" s="326"/>
      <c r="J40" s="326"/>
      <c r="K40" s="326"/>
      <c r="L40" s="326"/>
      <c r="M40" s="326"/>
      <c r="N40" s="326"/>
      <c r="O40" s="326"/>
      <c r="P40" s="326"/>
      <c r="Q40" s="80"/>
      <c r="R40" s="80"/>
      <c r="S40" s="80"/>
      <c r="T40" s="80"/>
      <c r="U40" s="80"/>
      <c r="V40" s="80"/>
      <c r="W40" s="80"/>
      <c r="X40" s="80"/>
      <c r="Y40" s="80"/>
      <c r="Z40" s="80"/>
    </row>
    <row r="41" spans="2:26" ht="19.5" customHeight="1">
      <c r="B41" s="326"/>
      <c r="C41" s="466" t="s">
        <v>228</v>
      </c>
      <c r="D41" s="467"/>
      <c r="E41" s="468"/>
      <c r="F41" s="498" t="s">
        <v>194</v>
      </c>
      <c r="G41" s="460" t="s">
        <v>195</v>
      </c>
      <c r="H41" s="461"/>
      <c r="I41" s="461"/>
      <c r="J41" s="497"/>
      <c r="K41" s="377"/>
      <c r="L41" s="460" t="s">
        <v>196</v>
      </c>
      <c r="M41" s="461"/>
      <c r="N41" s="461"/>
      <c r="O41" s="462"/>
      <c r="P41" s="326"/>
      <c r="Q41" s="80"/>
      <c r="R41" s="80"/>
      <c r="S41" s="80"/>
      <c r="T41" s="80"/>
      <c r="U41" s="80"/>
      <c r="V41" s="80"/>
      <c r="W41" s="80"/>
      <c r="X41" s="80"/>
      <c r="Y41" s="80"/>
      <c r="Z41" s="80"/>
    </row>
    <row r="42" spans="2:26" ht="19.5" customHeight="1">
      <c r="B42" s="326"/>
      <c r="C42" s="469"/>
      <c r="D42" s="470"/>
      <c r="E42" s="471"/>
      <c r="F42" s="496"/>
      <c r="G42" s="334" t="s">
        <v>197</v>
      </c>
      <c r="H42" s="335" t="s">
        <v>198</v>
      </c>
      <c r="I42" s="333" t="s">
        <v>199</v>
      </c>
      <c r="J42" s="333" t="s">
        <v>200</v>
      </c>
      <c r="K42" s="336"/>
      <c r="L42" s="337" t="s">
        <v>197</v>
      </c>
      <c r="M42" s="338" t="s">
        <v>198</v>
      </c>
      <c r="N42" s="333" t="s">
        <v>199</v>
      </c>
      <c r="O42" s="339" t="s">
        <v>200</v>
      </c>
      <c r="P42" s="326"/>
      <c r="Q42" s="80"/>
      <c r="R42" s="80"/>
      <c r="S42" s="80"/>
      <c r="T42" s="80"/>
      <c r="U42" s="80"/>
      <c r="V42" s="80"/>
      <c r="W42" s="80"/>
      <c r="X42" s="80"/>
      <c r="Y42" s="80"/>
      <c r="Z42" s="80"/>
    </row>
    <row r="43" spans="2:26" ht="19.5" customHeight="1">
      <c r="B43" s="326"/>
      <c r="C43" s="340" t="s">
        <v>229</v>
      </c>
      <c r="D43" s="341"/>
      <c r="E43" s="342"/>
      <c r="F43" s="221" t="s">
        <v>230</v>
      </c>
      <c r="G43" s="217"/>
      <c r="H43" s="215" t="s">
        <v>202</v>
      </c>
      <c r="I43" s="218"/>
      <c r="J43" s="218">
        <f aca="true" t="shared" si="2" ref="J43:J53">ROUNDDOWN(G43*I43,0)</f>
        <v>0</v>
      </c>
      <c r="K43" s="331"/>
      <c r="L43" s="217"/>
      <c r="M43" s="215" t="s">
        <v>202</v>
      </c>
      <c r="N43" s="218"/>
      <c r="O43" s="219">
        <f aca="true" t="shared" si="3" ref="O43:O53">ROUNDDOWN(L43*N43,0)</f>
        <v>0</v>
      </c>
      <c r="P43" s="326"/>
      <c r="Q43" s="80"/>
      <c r="R43" s="80"/>
      <c r="S43" s="80"/>
      <c r="T43" s="80"/>
      <c r="U43" s="80"/>
      <c r="V43" s="80"/>
      <c r="W43" s="80"/>
      <c r="X43" s="80"/>
      <c r="Y43" s="80"/>
      <c r="Z43" s="80"/>
    </row>
    <row r="44" spans="2:26" ht="19.5" customHeight="1">
      <c r="B44" s="326"/>
      <c r="C44" s="357"/>
      <c r="D44" s="331"/>
      <c r="E44" s="346"/>
      <c r="F44" s="221" t="s">
        <v>231</v>
      </c>
      <c r="G44" s="217"/>
      <c r="H44" s="215" t="s">
        <v>202</v>
      </c>
      <c r="I44" s="218"/>
      <c r="J44" s="218">
        <f t="shared" si="2"/>
        <v>0</v>
      </c>
      <c r="K44" s="331"/>
      <c r="L44" s="217"/>
      <c r="M44" s="215" t="s">
        <v>202</v>
      </c>
      <c r="N44" s="218"/>
      <c r="O44" s="219">
        <f t="shared" si="3"/>
        <v>0</v>
      </c>
      <c r="P44" s="326"/>
      <c r="Q44" s="80"/>
      <c r="R44" s="80"/>
      <c r="S44" s="80"/>
      <c r="T44" s="80"/>
      <c r="U44" s="80"/>
      <c r="V44" s="80"/>
      <c r="W44" s="80"/>
      <c r="X44" s="80"/>
      <c r="Y44" s="80"/>
      <c r="Z44" s="80"/>
    </row>
    <row r="45" spans="2:26" ht="19.5" customHeight="1">
      <c r="B45" s="326"/>
      <c r="C45" s="358"/>
      <c r="D45" s="359"/>
      <c r="E45" s="360"/>
      <c r="F45" s="221" t="s">
        <v>232</v>
      </c>
      <c r="G45" s="217"/>
      <c r="H45" s="215" t="s">
        <v>202</v>
      </c>
      <c r="I45" s="218"/>
      <c r="J45" s="218">
        <f t="shared" si="2"/>
        <v>0</v>
      </c>
      <c r="K45" s="331"/>
      <c r="L45" s="217"/>
      <c r="M45" s="215" t="s">
        <v>202</v>
      </c>
      <c r="N45" s="218"/>
      <c r="O45" s="219">
        <f t="shared" si="3"/>
        <v>0</v>
      </c>
      <c r="P45" s="326"/>
      <c r="Q45" s="80"/>
      <c r="R45" s="80"/>
      <c r="S45" s="80"/>
      <c r="T45" s="80"/>
      <c r="U45" s="80"/>
      <c r="V45" s="80"/>
      <c r="W45" s="80"/>
      <c r="X45" s="80"/>
      <c r="Y45" s="80"/>
      <c r="Z45" s="80"/>
    </row>
    <row r="46" spans="2:26" ht="19.5" customHeight="1">
      <c r="B46" s="326"/>
      <c r="C46" s="474" t="s">
        <v>306</v>
      </c>
      <c r="D46" s="475"/>
      <c r="E46" s="378" t="s">
        <v>233</v>
      </c>
      <c r="F46" s="221"/>
      <c r="G46" s="223"/>
      <c r="H46" s="215" t="s">
        <v>211</v>
      </c>
      <c r="I46" s="218"/>
      <c r="J46" s="218">
        <f t="shared" si="2"/>
        <v>0</v>
      </c>
      <c r="K46" s="331"/>
      <c r="L46" s="223"/>
      <c r="M46" s="215" t="s">
        <v>211</v>
      </c>
      <c r="N46" s="218"/>
      <c r="O46" s="219">
        <f t="shared" si="3"/>
        <v>0</v>
      </c>
      <c r="P46" s="326"/>
      <c r="Q46" s="80"/>
      <c r="R46" s="80"/>
      <c r="S46" s="80"/>
      <c r="T46" s="80"/>
      <c r="U46" s="80"/>
      <c r="V46" s="80"/>
      <c r="W46" s="80"/>
      <c r="X46" s="80"/>
      <c r="Y46" s="80"/>
      <c r="Z46" s="80"/>
    </row>
    <row r="47" spans="2:26" ht="19.5" customHeight="1">
      <c r="B47" s="326"/>
      <c r="C47" s="477"/>
      <c r="D47" s="478"/>
      <c r="E47" s="476" t="s">
        <v>234</v>
      </c>
      <c r="F47" s="221" t="s">
        <v>235</v>
      </c>
      <c r="G47" s="223"/>
      <c r="H47" s="215" t="s">
        <v>227</v>
      </c>
      <c r="I47" s="218"/>
      <c r="J47" s="218">
        <f t="shared" si="2"/>
        <v>0</v>
      </c>
      <c r="K47" s="331"/>
      <c r="L47" s="223"/>
      <c r="M47" s="215" t="s">
        <v>227</v>
      </c>
      <c r="N47" s="218"/>
      <c r="O47" s="219">
        <f t="shared" si="3"/>
        <v>0</v>
      </c>
      <c r="P47" s="326"/>
      <c r="Q47" s="80"/>
      <c r="R47" s="80"/>
      <c r="S47" s="80"/>
      <c r="T47" s="80"/>
      <c r="U47" s="80"/>
      <c r="V47" s="80"/>
      <c r="W47" s="80"/>
      <c r="X47" s="80"/>
      <c r="Y47" s="80"/>
      <c r="Z47" s="80"/>
    </row>
    <row r="48" spans="2:26" ht="19.5" customHeight="1">
      <c r="B48" s="326"/>
      <c r="C48" s="477"/>
      <c r="D48" s="478"/>
      <c r="E48" s="476"/>
      <c r="F48" s="221"/>
      <c r="G48" s="223"/>
      <c r="H48" s="215" t="s">
        <v>211</v>
      </c>
      <c r="I48" s="218"/>
      <c r="J48" s="218">
        <f t="shared" si="2"/>
        <v>0</v>
      </c>
      <c r="K48" s="331"/>
      <c r="L48" s="223"/>
      <c r="M48" s="215" t="s">
        <v>211</v>
      </c>
      <c r="N48" s="218"/>
      <c r="O48" s="219">
        <f t="shared" si="3"/>
        <v>0</v>
      </c>
      <c r="P48" s="326"/>
      <c r="Q48" s="80"/>
      <c r="R48" s="80"/>
      <c r="S48" s="80"/>
      <c r="T48" s="80"/>
      <c r="U48" s="80"/>
      <c r="V48" s="80"/>
      <c r="W48" s="80"/>
      <c r="X48" s="80"/>
      <c r="Y48" s="80"/>
      <c r="Z48" s="80"/>
    </row>
    <row r="49" spans="2:26" ht="19.5" customHeight="1">
      <c r="B49" s="326"/>
      <c r="C49" s="477"/>
      <c r="D49" s="478"/>
      <c r="E49" s="379" t="s">
        <v>236</v>
      </c>
      <c r="F49" s="221" t="s">
        <v>235</v>
      </c>
      <c r="G49" s="223"/>
      <c r="H49" s="215" t="s">
        <v>227</v>
      </c>
      <c r="I49" s="218"/>
      <c r="J49" s="218">
        <f t="shared" si="2"/>
        <v>0</v>
      </c>
      <c r="K49" s="331"/>
      <c r="L49" s="223"/>
      <c r="M49" s="215" t="s">
        <v>227</v>
      </c>
      <c r="N49" s="218"/>
      <c r="O49" s="219">
        <f t="shared" si="3"/>
        <v>0</v>
      </c>
      <c r="P49" s="326"/>
      <c r="Q49" s="80"/>
      <c r="R49" s="80"/>
      <c r="S49" s="80"/>
      <c r="T49" s="80"/>
      <c r="U49" s="80"/>
      <c r="V49" s="80"/>
      <c r="W49" s="80"/>
      <c r="X49" s="80"/>
      <c r="Y49" s="80"/>
      <c r="Z49" s="80"/>
    </row>
    <row r="50" spans="2:26" ht="19.5" customHeight="1">
      <c r="B50" s="326"/>
      <c r="C50" s="477"/>
      <c r="D50" s="478"/>
      <c r="E50" s="378" t="s">
        <v>237</v>
      </c>
      <c r="F50" s="221"/>
      <c r="G50" s="223"/>
      <c r="H50" s="215" t="s">
        <v>211</v>
      </c>
      <c r="I50" s="218"/>
      <c r="J50" s="218">
        <f t="shared" si="2"/>
        <v>0</v>
      </c>
      <c r="K50" s="331"/>
      <c r="L50" s="223"/>
      <c r="M50" s="215" t="s">
        <v>211</v>
      </c>
      <c r="N50" s="218"/>
      <c r="O50" s="219">
        <f t="shared" si="3"/>
        <v>0</v>
      </c>
      <c r="P50" s="326"/>
      <c r="Q50" s="80"/>
      <c r="R50" s="80"/>
      <c r="S50" s="80"/>
      <c r="T50" s="80"/>
      <c r="U50" s="80"/>
      <c r="V50" s="80"/>
      <c r="W50" s="80"/>
      <c r="X50" s="80"/>
      <c r="Y50" s="80"/>
      <c r="Z50" s="80"/>
    </row>
    <row r="51" spans="2:26" ht="19.5" customHeight="1">
      <c r="B51" s="326"/>
      <c r="C51" s="477"/>
      <c r="D51" s="478"/>
      <c r="E51" s="369" t="s">
        <v>234</v>
      </c>
      <c r="F51" s="221" t="s">
        <v>235</v>
      </c>
      <c r="G51" s="223"/>
      <c r="H51" s="215" t="s">
        <v>227</v>
      </c>
      <c r="I51" s="218"/>
      <c r="J51" s="218">
        <f t="shared" si="2"/>
        <v>0</v>
      </c>
      <c r="K51" s="331"/>
      <c r="L51" s="223"/>
      <c r="M51" s="215" t="s">
        <v>227</v>
      </c>
      <c r="N51" s="218"/>
      <c r="O51" s="219">
        <f t="shared" si="3"/>
        <v>0</v>
      </c>
      <c r="P51" s="326"/>
      <c r="Q51" s="80"/>
      <c r="R51" s="80"/>
      <c r="S51" s="80"/>
      <c r="T51" s="80"/>
      <c r="U51" s="80"/>
      <c r="V51" s="80"/>
      <c r="W51" s="80"/>
      <c r="X51" s="80"/>
      <c r="Y51" s="80"/>
      <c r="Z51" s="80"/>
    </row>
    <row r="52" spans="2:26" ht="19.5" customHeight="1">
      <c r="B52" s="326"/>
      <c r="C52" s="477"/>
      <c r="D52" s="478"/>
      <c r="E52" s="379" t="s">
        <v>236</v>
      </c>
      <c r="F52" s="221"/>
      <c r="G52" s="223"/>
      <c r="H52" s="215" t="s">
        <v>211</v>
      </c>
      <c r="I52" s="218"/>
      <c r="J52" s="218">
        <f t="shared" si="2"/>
        <v>0</v>
      </c>
      <c r="K52" s="331"/>
      <c r="L52" s="223"/>
      <c r="M52" s="215" t="s">
        <v>211</v>
      </c>
      <c r="N52" s="218"/>
      <c r="O52" s="219">
        <f t="shared" si="3"/>
        <v>0</v>
      </c>
      <c r="P52" s="326"/>
      <c r="Q52" s="80"/>
      <c r="R52" s="80"/>
      <c r="S52" s="80"/>
      <c r="T52" s="80"/>
      <c r="U52" s="80"/>
      <c r="V52" s="80"/>
      <c r="W52" s="80"/>
      <c r="X52" s="80"/>
      <c r="Y52" s="80"/>
      <c r="Z52" s="80"/>
    </row>
    <row r="53" spans="2:26" ht="19.5" customHeight="1">
      <c r="B53" s="326"/>
      <c r="C53" s="479"/>
      <c r="D53" s="480"/>
      <c r="E53" s="380" t="s">
        <v>238</v>
      </c>
      <c r="F53" s="226"/>
      <c r="G53" s="227"/>
      <c r="H53" s="215" t="s">
        <v>211</v>
      </c>
      <c r="I53" s="228"/>
      <c r="J53" s="218">
        <f t="shared" si="2"/>
        <v>0</v>
      </c>
      <c r="K53" s="331"/>
      <c r="L53" s="227"/>
      <c r="M53" s="215" t="s">
        <v>211</v>
      </c>
      <c r="N53" s="228"/>
      <c r="O53" s="219">
        <f t="shared" si="3"/>
        <v>0</v>
      </c>
      <c r="P53" s="326"/>
      <c r="Q53" s="80"/>
      <c r="R53" s="80"/>
      <c r="S53" s="80"/>
      <c r="T53" s="80"/>
      <c r="U53" s="80"/>
      <c r="V53" s="80"/>
      <c r="W53" s="80"/>
      <c r="X53" s="80"/>
      <c r="Y53" s="80"/>
      <c r="Z53" s="80"/>
    </row>
    <row r="54" spans="2:26" ht="19.5" customHeight="1">
      <c r="B54" s="326"/>
      <c r="C54" s="361"/>
      <c r="D54" s="362"/>
      <c r="E54" s="363"/>
      <c r="F54" s="364"/>
      <c r="G54" s="364"/>
      <c r="H54" s="364"/>
      <c r="I54" s="364"/>
      <c r="J54" s="364"/>
      <c r="K54" s="364"/>
      <c r="L54" s="364"/>
      <c r="M54" s="364"/>
      <c r="N54" s="364"/>
      <c r="O54" s="365"/>
      <c r="P54" s="326"/>
      <c r="Q54" s="80"/>
      <c r="R54" s="80"/>
      <c r="S54" s="80"/>
      <c r="T54" s="80"/>
      <c r="U54" s="80"/>
      <c r="V54" s="80"/>
      <c r="W54" s="80"/>
      <c r="X54" s="80"/>
      <c r="Y54" s="80"/>
      <c r="Z54" s="80"/>
    </row>
    <row r="55" spans="2:26" ht="19.5" customHeight="1">
      <c r="B55" s="326"/>
      <c r="C55" s="472" t="s">
        <v>239</v>
      </c>
      <c r="D55" s="473"/>
      <c r="E55" s="366"/>
      <c r="F55" s="367"/>
      <c r="G55" s="368">
        <v>1</v>
      </c>
      <c r="H55" s="369" t="s">
        <v>227</v>
      </c>
      <c r="I55" s="367"/>
      <c r="J55" s="370">
        <f>SUM(J43:J54)</f>
        <v>0</v>
      </c>
      <c r="K55" s="331"/>
      <c r="L55" s="368">
        <v>1</v>
      </c>
      <c r="M55" s="369" t="s">
        <v>227</v>
      </c>
      <c r="N55" s="367"/>
      <c r="O55" s="371">
        <f>SUM(O43:O54)</f>
        <v>0</v>
      </c>
      <c r="P55" s="326"/>
      <c r="Q55" s="80"/>
      <c r="R55" s="80"/>
      <c r="S55" s="80"/>
      <c r="T55" s="80"/>
      <c r="U55" s="80"/>
      <c r="V55" s="80"/>
      <c r="W55" s="80"/>
      <c r="X55" s="80"/>
      <c r="Y55" s="80"/>
      <c r="Z55" s="80"/>
    </row>
    <row r="56" spans="2:26" ht="19.5" customHeight="1">
      <c r="B56" s="326"/>
      <c r="C56" s="358"/>
      <c r="D56" s="359"/>
      <c r="E56" s="360"/>
      <c r="F56" s="336"/>
      <c r="G56" s="336"/>
      <c r="H56" s="336"/>
      <c r="I56" s="336"/>
      <c r="J56" s="336"/>
      <c r="K56" s="336"/>
      <c r="L56" s="336"/>
      <c r="M56" s="336"/>
      <c r="N56" s="336"/>
      <c r="O56" s="381"/>
      <c r="P56" s="326"/>
      <c r="Q56" s="80"/>
      <c r="R56" s="80"/>
      <c r="S56" s="80"/>
      <c r="T56" s="80"/>
      <c r="U56" s="80"/>
      <c r="V56" s="80"/>
      <c r="W56" s="80"/>
      <c r="X56" s="80"/>
      <c r="Y56" s="80"/>
      <c r="Z56" s="80"/>
    </row>
    <row r="57" spans="2:26" ht="19.5" customHeight="1">
      <c r="B57" s="326"/>
      <c r="C57" s="503" t="s">
        <v>240</v>
      </c>
      <c r="D57" s="504"/>
      <c r="E57" s="505"/>
      <c r="F57" s="495" t="s">
        <v>194</v>
      </c>
      <c r="G57" s="487" t="s">
        <v>195</v>
      </c>
      <c r="H57" s="458"/>
      <c r="I57" s="458"/>
      <c r="J57" s="459"/>
      <c r="K57" s="364"/>
      <c r="L57" s="487" t="s">
        <v>196</v>
      </c>
      <c r="M57" s="458"/>
      <c r="N57" s="458"/>
      <c r="O57" s="488"/>
      <c r="P57" s="326"/>
      <c r="Q57" s="80"/>
      <c r="R57" s="80"/>
      <c r="S57" s="80"/>
      <c r="T57" s="80"/>
      <c r="U57" s="80"/>
      <c r="V57" s="80"/>
      <c r="W57" s="80"/>
      <c r="X57" s="80"/>
      <c r="Y57" s="80"/>
      <c r="Z57" s="80"/>
    </row>
    <row r="58" spans="2:26" ht="19.5" customHeight="1">
      <c r="B58" s="326"/>
      <c r="C58" s="469"/>
      <c r="D58" s="470"/>
      <c r="E58" s="471"/>
      <c r="F58" s="496"/>
      <c r="G58" s="334" t="s">
        <v>197</v>
      </c>
      <c r="H58" s="335" t="s">
        <v>198</v>
      </c>
      <c r="I58" s="333" t="s">
        <v>199</v>
      </c>
      <c r="J58" s="333" t="s">
        <v>200</v>
      </c>
      <c r="K58" s="336"/>
      <c r="L58" s="337" t="s">
        <v>197</v>
      </c>
      <c r="M58" s="338" t="s">
        <v>198</v>
      </c>
      <c r="N58" s="333" t="s">
        <v>199</v>
      </c>
      <c r="O58" s="339" t="s">
        <v>200</v>
      </c>
      <c r="P58" s="326"/>
      <c r="Q58" s="80"/>
      <c r="R58" s="80"/>
      <c r="S58" s="80"/>
      <c r="T58" s="80"/>
      <c r="U58" s="80"/>
      <c r="V58" s="80"/>
      <c r="W58" s="80"/>
      <c r="X58" s="80"/>
      <c r="Y58" s="80"/>
      <c r="Z58" s="80"/>
    </row>
    <row r="59" spans="2:26" ht="19.5" customHeight="1">
      <c r="B59" s="326"/>
      <c r="C59" s="340" t="s">
        <v>241</v>
      </c>
      <c r="D59" s="341"/>
      <c r="E59" s="363"/>
      <c r="F59" s="229" t="s">
        <v>242</v>
      </c>
      <c r="G59" s="223"/>
      <c r="H59" s="215" t="s">
        <v>227</v>
      </c>
      <c r="I59" s="218"/>
      <c r="J59" s="218">
        <f aca="true" t="shared" si="4" ref="J59:J72">ROUNDDOWN(G59*I59,0)</f>
        <v>0</v>
      </c>
      <c r="K59" s="331"/>
      <c r="L59" s="223"/>
      <c r="M59" s="215" t="s">
        <v>227</v>
      </c>
      <c r="N59" s="218"/>
      <c r="O59" s="219">
        <f aca="true" t="shared" si="5" ref="O59:O72">ROUNDDOWN(L59*N59,0)</f>
        <v>0</v>
      </c>
      <c r="P59" s="326"/>
      <c r="Q59" s="80"/>
      <c r="R59" s="80"/>
      <c r="S59" s="80"/>
      <c r="T59" s="80"/>
      <c r="U59" s="80"/>
      <c r="V59" s="80"/>
      <c r="W59" s="80"/>
      <c r="X59" s="80"/>
      <c r="Y59" s="80"/>
      <c r="Z59" s="80"/>
    </row>
    <row r="60" spans="2:26" ht="19.5" customHeight="1">
      <c r="B60" s="326"/>
      <c r="C60" s="482" t="s">
        <v>243</v>
      </c>
      <c r="D60" s="483"/>
      <c r="E60" s="360"/>
      <c r="F60" s="230" t="s">
        <v>244</v>
      </c>
      <c r="G60" s="223"/>
      <c r="H60" s="215" t="s">
        <v>227</v>
      </c>
      <c r="I60" s="218"/>
      <c r="J60" s="218">
        <f t="shared" si="4"/>
        <v>0</v>
      </c>
      <c r="K60" s="331"/>
      <c r="L60" s="223"/>
      <c r="M60" s="215" t="s">
        <v>227</v>
      </c>
      <c r="N60" s="218"/>
      <c r="O60" s="219">
        <f t="shared" si="5"/>
        <v>0</v>
      </c>
      <c r="P60" s="326"/>
      <c r="Q60" s="80"/>
      <c r="R60" s="80"/>
      <c r="S60" s="80"/>
      <c r="T60" s="80"/>
      <c r="U60" s="80"/>
      <c r="V60" s="80"/>
      <c r="W60" s="80"/>
      <c r="X60" s="80"/>
      <c r="Y60" s="80"/>
      <c r="Z60" s="80"/>
    </row>
    <row r="61" spans="2:26" ht="19.5" customHeight="1">
      <c r="B61" s="326"/>
      <c r="C61" s="474" t="s">
        <v>245</v>
      </c>
      <c r="D61" s="481"/>
      <c r="E61" s="363"/>
      <c r="F61" s="221" t="s">
        <v>246</v>
      </c>
      <c r="G61" s="223"/>
      <c r="H61" s="215" t="s">
        <v>211</v>
      </c>
      <c r="I61" s="218"/>
      <c r="J61" s="218">
        <f t="shared" si="4"/>
        <v>0</v>
      </c>
      <c r="K61" s="331"/>
      <c r="L61" s="223"/>
      <c r="M61" s="215" t="s">
        <v>211</v>
      </c>
      <c r="N61" s="218"/>
      <c r="O61" s="219">
        <f t="shared" si="5"/>
        <v>0</v>
      </c>
      <c r="P61" s="326"/>
      <c r="Q61" s="80"/>
      <c r="R61" s="80"/>
      <c r="S61" s="80"/>
      <c r="T61" s="80"/>
      <c r="U61" s="80"/>
      <c r="V61" s="80"/>
      <c r="W61" s="80"/>
      <c r="X61" s="80"/>
      <c r="Y61" s="80"/>
      <c r="Z61" s="80"/>
    </row>
    <row r="62" spans="2:26" ht="19.5" customHeight="1">
      <c r="B62" s="326"/>
      <c r="C62" s="358"/>
      <c r="D62" s="359"/>
      <c r="E62" s="360"/>
      <c r="F62" s="221" t="s">
        <v>247</v>
      </c>
      <c r="G62" s="223"/>
      <c r="H62" s="215" t="s">
        <v>211</v>
      </c>
      <c r="I62" s="218"/>
      <c r="J62" s="218">
        <f t="shared" si="4"/>
        <v>0</v>
      </c>
      <c r="K62" s="331"/>
      <c r="L62" s="223"/>
      <c r="M62" s="215" t="s">
        <v>211</v>
      </c>
      <c r="N62" s="218"/>
      <c r="O62" s="219">
        <f t="shared" si="5"/>
        <v>0</v>
      </c>
      <c r="P62" s="326"/>
      <c r="Q62" s="80"/>
      <c r="R62" s="80"/>
      <c r="S62" s="80"/>
      <c r="T62" s="80"/>
      <c r="U62" s="80"/>
      <c r="V62" s="80"/>
      <c r="W62" s="80"/>
      <c r="X62" s="80"/>
      <c r="Y62" s="80"/>
      <c r="Z62" s="80"/>
    </row>
    <row r="63" spans="2:26" ht="19.5" customHeight="1">
      <c r="B63" s="326"/>
      <c r="C63" s="484" t="s">
        <v>248</v>
      </c>
      <c r="D63" s="485"/>
      <c r="E63" s="486"/>
      <c r="F63" s="221" t="s">
        <v>249</v>
      </c>
      <c r="G63" s="217"/>
      <c r="H63" s="215" t="s">
        <v>307</v>
      </c>
      <c r="I63" s="218"/>
      <c r="J63" s="218">
        <f t="shared" si="4"/>
        <v>0</v>
      </c>
      <c r="K63" s="331"/>
      <c r="L63" s="217"/>
      <c r="M63" s="215" t="s">
        <v>307</v>
      </c>
      <c r="N63" s="218"/>
      <c r="O63" s="219">
        <f t="shared" si="5"/>
        <v>0</v>
      </c>
      <c r="P63" s="326"/>
      <c r="Q63" s="80"/>
      <c r="R63" s="80"/>
      <c r="S63" s="80"/>
      <c r="T63" s="80"/>
      <c r="U63" s="80"/>
      <c r="V63" s="80"/>
      <c r="W63" s="80"/>
      <c r="X63" s="80"/>
      <c r="Y63" s="80"/>
      <c r="Z63" s="80"/>
    </row>
    <row r="64" spans="2:26" ht="19.5" customHeight="1">
      <c r="B64" s="326"/>
      <c r="C64" s="351" t="s">
        <v>250</v>
      </c>
      <c r="D64" s="382"/>
      <c r="E64" s="383"/>
      <c r="F64" s="221" t="s">
        <v>251</v>
      </c>
      <c r="G64" s="217"/>
      <c r="H64" s="215" t="s">
        <v>252</v>
      </c>
      <c r="I64" s="218"/>
      <c r="J64" s="218">
        <f t="shared" si="4"/>
        <v>0</v>
      </c>
      <c r="K64" s="331"/>
      <c r="L64" s="217"/>
      <c r="M64" s="215" t="s">
        <v>252</v>
      </c>
      <c r="N64" s="218"/>
      <c r="O64" s="219">
        <f t="shared" si="5"/>
        <v>0</v>
      </c>
      <c r="P64" s="326"/>
      <c r="Q64" s="80"/>
      <c r="R64" s="80"/>
      <c r="S64" s="80"/>
      <c r="T64" s="80"/>
      <c r="U64" s="80"/>
      <c r="V64" s="80"/>
      <c r="W64" s="80"/>
      <c r="X64" s="80"/>
      <c r="Y64" s="80"/>
      <c r="Z64" s="80"/>
    </row>
    <row r="65" spans="2:26" ht="19.5" customHeight="1">
      <c r="B65" s="326"/>
      <c r="C65" s="474" t="s">
        <v>253</v>
      </c>
      <c r="D65" s="481"/>
      <c r="E65" s="363"/>
      <c r="F65" s="221" t="s">
        <v>254</v>
      </c>
      <c r="G65" s="217"/>
      <c r="H65" s="215" t="s">
        <v>202</v>
      </c>
      <c r="I65" s="218"/>
      <c r="J65" s="218">
        <f t="shared" si="4"/>
        <v>0</v>
      </c>
      <c r="K65" s="331"/>
      <c r="L65" s="217"/>
      <c r="M65" s="215" t="s">
        <v>202</v>
      </c>
      <c r="N65" s="218"/>
      <c r="O65" s="219">
        <f t="shared" si="5"/>
        <v>0</v>
      </c>
      <c r="P65" s="326"/>
      <c r="Q65" s="80"/>
      <c r="R65" s="80"/>
      <c r="S65" s="80"/>
      <c r="T65" s="80"/>
      <c r="U65" s="80"/>
      <c r="V65" s="80"/>
      <c r="W65" s="80"/>
      <c r="X65" s="80"/>
      <c r="Y65" s="80"/>
      <c r="Z65" s="80"/>
    </row>
    <row r="66" spans="2:26" ht="19.5" customHeight="1">
      <c r="B66" s="326"/>
      <c r="C66" s="357" t="s">
        <v>255</v>
      </c>
      <c r="D66" s="331"/>
      <c r="E66" s="346"/>
      <c r="F66" s="221" t="s">
        <v>256</v>
      </c>
      <c r="G66" s="217"/>
      <c r="H66" s="215" t="s">
        <v>252</v>
      </c>
      <c r="I66" s="218"/>
      <c r="J66" s="218">
        <f t="shared" si="4"/>
        <v>0</v>
      </c>
      <c r="K66" s="331"/>
      <c r="L66" s="217"/>
      <c r="M66" s="215" t="s">
        <v>252</v>
      </c>
      <c r="N66" s="218"/>
      <c r="O66" s="219">
        <f t="shared" si="5"/>
        <v>0</v>
      </c>
      <c r="P66" s="326"/>
      <c r="Q66" s="80"/>
      <c r="R66" s="80"/>
      <c r="S66" s="80"/>
      <c r="T66" s="80"/>
      <c r="U66" s="80"/>
      <c r="V66" s="80"/>
      <c r="W66" s="80"/>
      <c r="X66" s="80"/>
      <c r="Y66" s="80"/>
      <c r="Z66" s="80"/>
    </row>
    <row r="67" spans="2:26" ht="19.5" customHeight="1">
      <c r="B67" s="326"/>
      <c r="C67" s="357"/>
      <c r="D67" s="331"/>
      <c r="E67" s="346"/>
      <c r="F67" s="221" t="s">
        <v>257</v>
      </c>
      <c r="G67" s="217"/>
      <c r="H67" s="215" t="s">
        <v>252</v>
      </c>
      <c r="I67" s="218"/>
      <c r="J67" s="218">
        <f t="shared" si="4"/>
        <v>0</v>
      </c>
      <c r="K67" s="331"/>
      <c r="L67" s="217"/>
      <c r="M67" s="215" t="s">
        <v>252</v>
      </c>
      <c r="N67" s="218"/>
      <c r="O67" s="219">
        <f t="shared" si="5"/>
        <v>0</v>
      </c>
      <c r="P67" s="326"/>
      <c r="Q67" s="80"/>
      <c r="R67" s="80"/>
      <c r="S67" s="80"/>
      <c r="T67" s="80"/>
      <c r="U67" s="80"/>
      <c r="V67" s="80"/>
      <c r="W67" s="80"/>
      <c r="X67" s="80"/>
      <c r="Y67" s="80"/>
      <c r="Z67" s="80"/>
    </row>
    <row r="68" spans="2:26" ht="19.5" customHeight="1">
      <c r="B68" s="326"/>
      <c r="C68" s="358"/>
      <c r="D68" s="359"/>
      <c r="E68" s="360"/>
      <c r="F68" s="221" t="s">
        <v>258</v>
      </c>
      <c r="G68" s="217"/>
      <c r="H68" s="215" t="s">
        <v>252</v>
      </c>
      <c r="I68" s="218"/>
      <c r="J68" s="218">
        <f t="shared" si="4"/>
        <v>0</v>
      </c>
      <c r="K68" s="331"/>
      <c r="L68" s="217"/>
      <c r="M68" s="215" t="s">
        <v>252</v>
      </c>
      <c r="N68" s="218"/>
      <c r="O68" s="219">
        <f t="shared" si="5"/>
        <v>0</v>
      </c>
      <c r="P68" s="326"/>
      <c r="Q68" s="80"/>
      <c r="R68" s="80"/>
      <c r="S68" s="80"/>
      <c r="T68" s="80"/>
      <c r="U68" s="80"/>
      <c r="V68" s="80"/>
      <c r="W68" s="80"/>
      <c r="X68" s="80"/>
      <c r="Y68" s="80"/>
      <c r="Z68" s="80"/>
    </row>
    <row r="69" spans="2:26" ht="19.5" customHeight="1">
      <c r="B69" s="326"/>
      <c r="C69" s="484" t="s">
        <v>259</v>
      </c>
      <c r="D69" s="485"/>
      <c r="E69" s="486"/>
      <c r="F69" s="221" t="s">
        <v>260</v>
      </c>
      <c r="G69" s="217"/>
      <c r="H69" s="215" t="s">
        <v>261</v>
      </c>
      <c r="I69" s="218"/>
      <c r="J69" s="218">
        <f t="shared" si="4"/>
        <v>0</v>
      </c>
      <c r="K69" s="331"/>
      <c r="L69" s="217"/>
      <c r="M69" s="215" t="s">
        <v>261</v>
      </c>
      <c r="N69" s="218"/>
      <c r="O69" s="219">
        <f t="shared" si="5"/>
        <v>0</v>
      </c>
      <c r="P69" s="326"/>
      <c r="Q69" s="80"/>
      <c r="R69" s="80"/>
      <c r="S69" s="80"/>
      <c r="T69" s="80"/>
      <c r="U69" s="80"/>
      <c r="V69" s="80"/>
      <c r="W69" s="80"/>
      <c r="X69" s="80"/>
      <c r="Y69" s="80"/>
      <c r="Z69" s="80"/>
    </row>
    <row r="70" spans="2:26" ht="19.5" customHeight="1">
      <c r="B70" s="326"/>
      <c r="C70" s="384" t="s">
        <v>262</v>
      </c>
      <c r="D70" s="382"/>
      <c r="E70" s="383"/>
      <c r="F70" s="221"/>
      <c r="G70" s="223"/>
      <c r="H70" s="215" t="s">
        <v>263</v>
      </c>
      <c r="I70" s="218"/>
      <c r="J70" s="218">
        <f t="shared" si="4"/>
        <v>0</v>
      </c>
      <c r="K70" s="331"/>
      <c r="L70" s="223"/>
      <c r="M70" s="215" t="s">
        <v>263</v>
      </c>
      <c r="N70" s="218"/>
      <c r="O70" s="219">
        <f t="shared" si="5"/>
        <v>0</v>
      </c>
      <c r="P70" s="326"/>
      <c r="Q70" s="80"/>
      <c r="R70" s="80"/>
      <c r="S70" s="80"/>
      <c r="T70" s="80"/>
      <c r="U70" s="80"/>
      <c r="V70" s="80"/>
      <c r="W70" s="80"/>
      <c r="X70" s="80"/>
      <c r="Y70" s="80"/>
      <c r="Z70" s="80"/>
    </row>
    <row r="71" spans="2:26" ht="19.5" customHeight="1">
      <c r="B71" s="326"/>
      <c r="C71" s="474" t="s">
        <v>264</v>
      </c>
      <c r="D71" s="481"/>
      <c r="E71" s="363"/>
      <c r="F71" s="221" t="s">
        <v>265</v>
      </c>
      <c r="G71" s="217"/>
      <c r="H71" s="215" t="s">
        <v>307</v>
      </c>
      <c r="I71" s="218"/>
      <c r="J71" s="218">
        <f t="shared" si="4"/>
        <v>0</v>
      </c>
      <c r="K71" s="331"/>
      <c r="L71" s="217"/>
      <c r="M71" s="215" t="s">
        <v>307</v>
      </c>
      <c r="N71" s="218"/>
      <c r="O71" s="219">
        <f t="shared" si="5"/>
        <v>0</v>
      </c>
      <c r="P71" s="326"/>
      <c r="Q71" s="80"/>
      <c r="R71" s="80"/>
      <c r="S71" s="80"/>
      <c r="T71" s="80"/>
      <c r="U71" s="80"/>
      <c r="V71" s="80"/>
      <c r="W71" s="80"/>
      <c r="X71" s="80"/>
      <c r="Y71" s="80"/>
      <c r="Z71" s="80"/>
    </row>
    <row r="72" spans="2:26" ht="19.5" customHeight="1">
      <c r="B72" s="326"/>
      <c r="C72" s="482" t="s">
        <v>266</v>
      </c>
      <c r="D72" s="483"/>
      <c r="E72" s="360"/>
      <c r="F72" s="221" t="s">
        <v>267</v>
      </c>
      <c r="G72" s="217"/>
      <c r="H72" s="215" t="s">
        <v>307</v>
      </c>
      <c r="I72" s="218"/>
      <c r="J72" s="218">
        <f t="shared" si="4"/>
        <v>0</v>
      </c>
      <c r="K72" s="331"/>
      <c r="L72" s="217"/>
      <c r="M72" s="215" t="s">
        <v>307</v>
      </c>
      <c r="N72" s="218"/>
      <c r="O72" s="219">
        <f t="shared" si="5"/>
        <v>0</v>
      </c>
      <c r="P72" s="326"/>
      <c r="Q72" s="80"/>
      <c r="R72" s="80"/>
      <c r="S72" s="80"/>
      <c r="T72" s="80"/>
      <c r="U72" s="80"/>
      <c r="V72" s="80"/>
      <c r="W72" s="80"/>
      <c r="X72" s="80"/>
      <c r="Y72" s="80"/>
      <c r="Z72" s="80"/>
    </row>
    <row r="73" spans="2:26" ht="19.5" customHeight="1">
      <c r="B73" s="326"/>
      <c r="C73" s="361"/>
      <c r="D73" s="362"/>
      <c r="E73" s="366"/>
      <c r="F73" s="367"/>
      <c r="G73" s="368"/>
      <c r="H73" s="369"/>
      <c r="I73" s="367"/>
      <c r="J73" s="370"/>
      <c r="K73" s="367"/>
      <c r="L73" s="368"/>
      <c r="M73" s="369"/>
      <c r="N73" s="367"/>
      <c r="O73" s="371"/>
      <c r="P73" s="326"/>
      <c r="Q73" s="80"/>
      <c r="R73" s="80"/>
      <c r="S73" s="80"/>
      <c r="T73" s="80"/>
      <c r="U73" s="80"/>
      <c r="V73" s="80"/>
      <c r="W73" s="80"/>
      <c r="X73" s="80"/>
      <c r="Y73" s="80"/>
      <c r="Z73" s="80"/>
    </row>
    <row r="74" spans="2:26" ht="19.5" customHeight="1">
      <c r="B74" s="326"/>
      <c r="C74" s="472" t="s">
        <v>268</v>
      </c>
      <c r="D74" s="473"/>
      <c r="E74" s="366"/>
      <c r="F74" s="367"/>
      <c r="G74" s="368">
        <v>1</v>
      </c>
      <c r="H74" s="369" t="s">
        <v>227</v>
      </c>
      <c r="I74" s="367"/>
      <c r="J74" s="370">
        <f>SUM(J59:J72)</f>
        <v>0</v>
      </c>
      <c r="K74" s="367"/>
      <c r="L74" s="368">
        <v>1</v>
      </c>
      <c r="M74" s="369" t="s">
        <v>227</v>
      </c>
      <c r="N74" s="367"/>
      <c r="O74" s="371">
        <f>SUM(O59:O72)</f>
        <v>0</v>
      </c>
      <c r="P74" s="326"/>
      <c r="Q74" s="80"/>
      <c r="R74" s="80"/>
      <c r="S74" s="80"/>
      <c r="T74" s="80"/>
      <c r="U74" s="80"/>
      <c r="V74" s="80"/>
      <c r="W74" s="80"/>
      <c r="X74" s="80"/>
      <c r="Y74" s="80"/>
      <c r="Z74" s="80"/>
    </row>
    <row r="75" spans="2:26" ht="19.5" customHeight="1">
      <c r="B75" s="326"/>
      <c r="C75" s="361"/>
      <c r="D75" s="362"/>
      <c r="E75" s="362"/>
      <c r="F75" s="363"/>
      <c r="G75" s="364"/>
      <c r="H75" s="364"/>
      <c r="I75" s="364"/>
      <c r="J75" s="364"/>
      <c r="K75" s="331"/>
      <c r="L75" s="364"/>
      <c r="M75" s="364"/>
      <c r="N75" s="364"/>
      <c r="O75" s="365"/>
      <c r="P75" s="326"/>
      <c r="Q75" s="80"/>
      <c r="R75" s="80"/>
      <c r="S75" s="80"/>
      <c r="T75" s="80"/>
      <c r="U75" s="80"/>
      <c r="V75" s="80"/>
      <c r="W75" s="80"/>
      <c r="X75" s="80"/>
      <c r="Y75" s="80"/>
      <c r="Z75" s="80"/>
    </row>
    <row r="76" spans="2:26" ht="19.5" customHeight="1">
      <c r="B76" s="326"/>
      <c r="C76" s="472" t="s">
        <v>269</v>
      </c>
      <c r="D76" s="473"/>
      <c r="E76" s="473"/>
      <c r="F76" s="509"/>
      <c r="G76" s="367"/>
      <c r="H76" s="367"/>
      <c r="I76" s="367"/>
      <c r="J76" s="370">
        <f>J38+J55+J74</f>
        <v>0</v>
      </c>
      <c r="K76" s="331"/>
      <c r="L76" s="367"/>
      <c r="M76" s="367"/>
      <c r="N76" s="367"/>
      <c r="O76" s="371">
        <f>O38+O55+O74</f>
        <v>0</v>
      </c>
      <c r="P76" s="326"/>
      <c r="Q76" s="80"/>
      <c r="R76" s="80"/>
      <c r="S76" s="80"/>
      <c r="T76" s="80"/>
      <c r="U76" s="80"/>
      <c r="V76" s="80"/>
      <c r="W76" s="80"/>
      <c r="X76" s="80"/>
      <c r="Y76" s="80"/>
      <c r="Z76" s="80"/>
    </row>
    <row r="77" spans="2:26" ht="19.5" customHeight="1">
      <c r="B77" s="326"/>
      <c r="C77" s="372"/>
      <c r="D77" s="373"/>
      <c r="E77" s="373"/>
      <c r="F77" s="374"/>
      <c r="G77" s="375"/>
      <c r="H77" s="375"/>
      <c r="I77" s="375"/>
      <c r="J77" s="375"/>
      <c r="K77" s="373"/>
      <c r="L77" s="375"/>
      <c r="M77" s="375"/>
      <c r="N77" s="375"/>
      <c r="O77" s="376"/>
      <c r="P77" s="326"/>
      <c r="Q77" s="80"/>
      <c r="R77" s="80"/>
      <c r="S77" s="80"/>
      <c r="T77" s="80"/>
      <c r="U77" s="80"/>
      <c r="V77" s="80"/>
      <c r="W77" s="80"/>
      <c r="X77" s="80"/>
      <c r="Y77" s="80"/>
      <c r="Z77" s="80"/>
    </row>
    <row r="78" spans="2:26" ht="19.5" customHeight="1">
      <c r="B78" s="326"/>
      <c r="C78" s="326"/>
      <c r="D78" s="326"/>
      <c r="E78" s="326"/>
      <c r="F78" s="326"/>
      <c r="G78" s="326"/>
      <c r="H78" s="326"/>
      <c r="I78" s="326"/>
      <c r="J78" s="326"/>
      <c r="K78" s="326"/>
      <c r="L78" s="326"/>
      <c r="M78" s="326"/>
      <c r="N78" s="326"/>
      <c r="O78" s="326"/>
      <c r="P78" s="326"/>
      <c r="Q78" s="80"/>
      <c r="R78" s="80"/>
      <c r="S78" s="80"/>
      <c r="T78" s="80"/>
      <c r="U78" s="80"/>
      <c r="V78" s="80"/>
      <c r="W78" s="80"/>
      <c r="X78" s="80"/>
      <c r="Y78" s="80"/>
      <c r="Z78" s="80"/>
    </row>
    <row r="79" spans="2:26" ht="19.5" customHeight="1">
      <c r="B79" s="326"/>
      <c r="C79" s="466" t="s">
        <v>270</v>
      </c>
      <c r="D79" s="467"/>
      <c r="E79" s="467"/>
      <c r="F79" s="468"/>
      <c r="G79" s="460" t="s">
        <v>195</v>
      </c>
      <c r="H79" s="461"/>
      <c r="I79" s="461"/>
      <c r="J79" s="497"/>
      <c r="K79" s="377"/>
      <c r="L79" s="460" t="s">
        <v>196</v>
      </c>
      <c r="M79" s="461"/>
      <c r="N79" s="461"/>
      <c r="O79" s="462"/>
      <c r="P79" s="326"/>
      <c r="Q79" s="80"/>
      <c r="R79" s="80"/>
      <c r="S79" s="80"/>
      <c r="T79" s="80"/>
      <c r="U79" s="80"/>
      <c r="V79" s="80"/>
      <c r="W79" s="80"/>
      <c r="X79" s="80"/>
      <c r="Y79" s="80"/>
      <c r="Z79" s="80"/>
    </row>
    <row r="80" spans="2:26" ht="19.5" customHeight="1">
      <c r="B80" s="326"/>
      <c r="C80" s="469"/>
      <c r="D80" s="470"/>
      <c r="E80" s="470"/>
      <c r="F80" s="471"/>
      <c r="G80" s="334" t="s">
        <v>197</v>
      </c>
      <c r="H80" s="335" t="s">
        <v>198</v>
      </c>
      <c r="I80" s="333" t="s">
        <v>199</v>
      </c>
      <c r="J80" s="333" t="s">
        <v>200</v>
      </c>
      <c r="K80" s="336"/>
      <c r="L80" s="337" t="s">
        <v>197</v>
      </c>
      <c r="M80" s="338" t="s">
        <v>198</v>
      </c>
      <c r="N80" s="333" t="s">
        <v>199</v>
      </c>
      <c r="O80" s="339" t="s">
        <v>200</v>
      </c>
      <c r="P80" s="326"/>
      <c r="Q80" s="80"/>
      <c r="R80" s="80"/>
      <c r="S80" s="80"/>
      <c r="T80" s="80"/>
      <c r="U80" s="80"/>
      <c r="V80" s="80"/>
      <c r="W80" s="80"/>
      <c r="X80" s="80"/>
      <c r="Y80" s="80"/>
      <c r="Z80" s="80"/>
    </row>
    <row r="81" spans="2:26" ht="19.5" customHeight="1">
      <c r="B81" s="326"/>
      <c r="C81" s="457" t="s">
        <v>271</v>
      </c>
      <c r="D81" s="458"/>
      <c r="E81" s="458"/>
      <c r="F81" s="383"/>
      <c r="G81" s="356">
        <v>1</v>
      </c>
      <c r="H81" s="337" t="s">
        <v>227</v>
      </c>
      <c r="I81" s="343"/>
      <c r="J81" s="343">
        <f>ROUNDDOWN(D83*0.05+I83,0)</f>
        <v>8000</v>
      </c>
      <c r="K81" s="347"/>
      <c r="L81" s="356">
        <v>1</v>
      </c>
      <c r="M81" s="337" t="s">
        <v>227</v>
      </c>
      <c r="N81" s="343"/>
      <c r="O81" s="344">
        <f>ROUNDDOWN(D84*0.05+I84,0)</f>
        <v>8000</v>
      </c>
      <c r="P81" s="326"/>
      <c r="Q81" s="80"/>
      <c r="R81" s="80"/>
      <c r="S81" s="80"/>
      <c r="T81" s="80"/>
      <c r="U81" s="80"/>
      <c r="V81" s="80"/>
      <c r="W81" s="80"/>
      <c r="X81" s="80"/>
      <c r="Y81" s="80"/>
      <c r="Z81" s="80"/>
    </row>
    <row r="82" spans="2:26" ht="19.5" customHeight="1">
      <c r="B82" s="326"/>
      <c r="C82" s="465" t="s">
        <v>272</v>
      </c>
      <c r="D82" s="456"/>
      <c r="E82" s="456"/>
      <c r="F82" s="362"/>
      <c r="G82" s="362"/>
      <c r="H82" s="362"/>
      <c r="I82" s="362"/>
      <c r="J82" s="362"/>
      <c r="K82" s="362"/>
      <c r="L82" s="362"/>
      <c r="M82" s="362"/>
      <c r="N82" s="362"/>
      <c r="O82" s="385"/>
      <c r="P82" s="326"/>
      <c r="Q82" s="80"/>
      <c r="R82" s="80"/>
      <c r="S82" s="80"/>
      <c r="T82" s="80"/>
      <c r="U82" s="80"/>
      <c r="V82" s="80"/>
      <c r="W82" s="80"/>
      <c r="X82" s="80"/>
      <c r="Y82" s="80"/>
      <c r="Z82" s="80"/>
    </row>
    <row r="83" spans="2:26" ht="19.5" customHeight="1">
      <c r="B83" s="326"/>
      <c r="C83" s="345" t="s">
        <v>273</v>
      </c>
      <c r="D83" s="511">
        <f>J38</f>
        <v>0</v>
      </c>
      <c r="E83" s="512"/>
      <c r="F83" s="463" t="s">
        <v>274</v>
      </c>
      <c r="G83" s="463"/>
      <c r="H83" s="463"/>
      <c r="I83" s="386">
        <v>8000</v>
      </c>
      <c r="J83" s="331"/>
      <c r="K83" s="331"/>
      <c r="L83" s="331"/>
      <c r="M83" s="331"/>
      <c r="N83" s="331"/>
      <c r="O83" s="387"/>
      <c r="P83" s="326"/>
      <c r="Q83" s="80"/>
      <c r="R83" s="80"/>
      <c r="S83" s="80"/>
      <c r="T83" s="80"/>
      <c r="U83" s="80"/>
      <c r="V83" s="80"/>
      <c r="W83" s="80"/>
      <c r="X83" s="80"/>
      <c r="Y83" s="80"/>
      <c r="Z83" s="80"/>
    </row>
    <row r="84" spans="2:26" ht="19.5" customHeight="1">
      <c r="B84" s="326"/>
      <c r="C84" s="388" t="s">
        <v>275</v>
      </c>
      <c r="D84" s="513">
        <f>O38</f>
        <v>0</v>
      </c>
      <c r="E84" s="514"/>
      <c r="F84" s="463" t="s">
        <v>274</v>
      </c>
      <c r="G84" s="463"/>
      <c r="H84" s="463"/>
      <c r="I84" s="386">
        <v>8000</v>
      </c>
      <c r="J84" s="359"/>
      <c r="K84" s="359"/>
      <c r="L84" s="359"/>
      <c r="M84" s="359"/>
      <c r="N84" s="359"/>
      <c r="O84" s="390"/>
      <c r="P84" s="326"/>
      <c r="Q84" s="80"/>
      <c r="R84" s="80"/>
      <c r="S84" s="80"/>
      <c r="T84" s="80"/>
      <c r="U84" s="80"/>
      <c r="V84" s="80"/>
      <c r="W84" s="80"/>
      <c r="X84" s="80"/>
      <c r="Y84" s="80"/>
      <c r="Z84" s="80"/>
    </row>
    <row r="85" spans="2:26" ht="19.5" customHeight="1">
      <c r="B85" s="326"/>
      <c r="C85" s="457" t="s">
        <v>276</v>
      </c>
      <c r="D85" s="458"/>
      <c r="E85" s="458"/>
      <c r="F85" s="383"/>
      <c r="G85" s="356">
        <v>1</v>
      </c>
      <c r="H85" s="337" t="s">
        <v>227</v>
      </c>
      <c r="I85" s="343"/>
      <c r="J85" s="343">
        <f>ROUNDDOWN((D87+G87)*0.04+K87,0)</f>
        <v>9370</v>
      </c>
      <c r="K85" s="347"/>
      <c r="L85" s="356">
        <v>1</v>
      </c>
      <c r="M85" s="337" t="s">
        <v>227</v>
      </c>
      <c r="N85" s="343"/>
      <c r="O85" s="344">
        <f>ROUNDDOWN((D88+G88)*0.04+K88,0)</f>
        <v>9370</v>
      </c>
      <c r="P85" s="326"/>
      <c r="Q85" s="80"/>
      <c r="R85" s="80"/>
      <c r="S85" s="80"/>
      <c r="T85" s="80"/>
      <c r="U85" s="80"/>
      <c r="V85" s="80"/>
      <c r="W85" s="80"/>
      <c r="X85" s="80"/>
      <c r="Y85" s="80"/>
      <c r="Z85" s="80"/>
    </row>
    <row r="86" spans="2:26" ht="19.5" customHeight="1">
      <c r="B86" s="326"/>
      <c r="C86" s="465" t="s">
        <v>272</v>
      </c>
      <c r="D86" s="456"/>
      <c r="E86" s="456"/>
      <c r="F86" s="362"/>
      <c r="G86" s="504" t="s">
        <v>277</v>
      </c>
      <c r="H86" s="504"/>
      <c r="I86" s="362"/>
      <c r="J86" s="362"/>
      <c r="K86" s="362"/>
      <c r="L86" s="362"/>
      <c r="M86" s="362"/>
      <c r="N86" s="362"/>
      <c r="O86" s="385"/>
      <c r="P86" s="326"/>
      <c r="Q86" s="80"/>
      <c r="R86" s="80"/>
      <c r="S86" s="80"/>
      <c r="T86" s="80"/>
      <c r="U86" s="80"/>
      <c r="V86" s="80"/>
      <c r="W86" s="80"/>
      <c r="X86" s="80"/>
      <c r="Y86" s="80"/>
      <c r="Z86" s="80"/>
    </row>
    <row r="87" spans="2:26" ht="19.5" customHeight="1">
      <c r="B87" s="326"/>
      <c r="C87" s="345" t="s">
        <v>273</v>
      </c>
      <c r="D87" s="511">
        <f>J38</f>
        <v>0</v>
      </c>
      <c r="E87" s="512"/>
      <c r="F87" s="334" t="s">
        <v>278</v>
      </c>
      <c r="G87" s="511">
        <f>J55</f>
        <v>0</v>
      </c>
      <c r="H87" s="511"/>
      <c r="I87" s="464" t="s">
        <v>279</v>
      </c>
      <c r="J87" s="464"/>
      <c r="K87" s="516">
        <v>9370</v>
      </c>
      <c r="L87" s="516"/>
      <c r="M87" s="331"/>
      <c r="N87" s="331"/>
      <c r="O87" s="387"/>
      <c r="P87" s="326"/>
      <c r="Q87" s="80"/>
      <c r="R87" s="80"/>
      <c r="S87" s="80"/>
      <c r="T87" s="80"/>
      <c r="U87" s="80"/>
      <c r="V87" s="80"/>
      <c r="W87" s="80"/>
      <c r="X87" s="80"/>
      <c r="Y87" s="80"/>
      <c r="Z87" s="80"/>
    </row>
    <row r="88" spans="2:26" ht="19.5" customHeight="1">
      <c r="B88" s="326"/>
      <c r="C88" s="388" t="s">
        <v>275</v>
      </c>
      <c r="D88" s="513">
        <f>O38</f>
        <v>0</v>
      </c>
      <c r="E88" s="514"/>
      <c r="F88" s="332" t="s">
        <v>278</v>
      </c>
      <c r="G88" s="513">
        <f>O55</f>
        <v>0</v>
      </c>
      <c r="H88" s="513"/>
      <c r="I88" s="464" t="s">
        <v>279</v>
      </c>
      <c r="J88" s="464"/>
      <c r="K88" s="516">
        <v>9370</v>
      </c>
      <c r="L88" s="516"/>
      <c r="M88" s="359"/>
      <c r="N88" s="359"/>
      <c r="O88" s="390"/>
      <c r="P88" s="326"/>
      <c r="Q88" s="80"/>
      <c r="R88" s="80"/>
      <c r="S88" s="80"/>
      <c r="T88" s="80"/>
      <c r="U88" s="80"/>
      <c r="V88" s="80"/>
      <c r="W88" s="80"/>
      <c r="X88" s="80"/>
      <c r="Y88" s="80"/>
      <c r="Z88" s="80"/>
    </row>
    <row r="89" spans="2:26" ht="19.5" customHeight="1">
      <c r="B89" s="326"/>
      <c r="C89" s="457" t="s">
        <v>280</v>
      </c>
      <c r="D89" s="458"/>
      <c r="E89" s="458"/>
      <c r="F89" s="383"/>
      <c r="G89" s="356">
        <v>1</v>
      </c>
      <c r="H89" s="337" t="s">
        <v>227</v>
      </c>
      <c r="I89" s="343"/>
      <c r="J89" s="343">
        <f>ROUNDDOWN((D91-(G91*0.6)+J81+J85)*0.25,0)</f>
        <v>4342</v>
      </c>
      <c r="K89" s="347"/>
      <c r="L89" s="356">
        <v>1</v>
      </c>
      <c r="M89" s="337" t="s">
        <v>227</v>
      </c>
      <c r="N89" s="343"/>
      <c r="O89" s="344">
        <f>ROUNDDOWN((D92-(G92*0.6)+O81+O85)*0.25,0)</f>
        <v>4342</v>
      </c>
      <c r="P89" s="326"/>
      <c r="Q89" s="80"/>
      <c r="R89" s="80"/>
      <c r="S89" s="80"/>
      <c r="T89" s="80"/>
      <c r="U89" s="80"/>
      <c r="V89" s="80"/>
      <c r="W89" s="80"/>
      <c r="X89" s="80"/>
      <c r="Y89" s="80"/>
      <c r="Z89" s="80"/>
    </row>
    <row r="90" spans="2:26" ht="19.5" customHeight="1">
      <c r="B90" s="326"/>
      <c r="C90" s="465" t="s">
        <v>281</v>
      </c>
      <c r="D90" s="456"/>
      <c r="E90" s="456"/>
      <c r="F90" s="362"/>
      <c r="G90" s="510" t="s">
        <v>282</v>
      </c>
      <c r="H90" s="510"/>
      <c r="I90" s="510"/>
      <c r="J90" s="456" t="s">
        <v>283</v>
      </c>
      <c r="K90" s="456"/>
      <c r="L90" s="456"/>
      <c r="M90" s="456" t="s">
        <v>284</v>
      </c>
      <c r="N90" s="456"/>
      <c r="O90" s="385"/>
      <c r="P90" s="326"/>
      <c r="Q90" s="80"/>
      <c r="R90" s="80"/>
      <c r="S90" s="80"/>
      <c r="T90" s="80"/>
      <c r="U90" s="80"/>
      <c r="V90" s="80"/>
      <c r="W90" s="80"/>
      <c r="X90" s="80"/>
      <c r="Y90" s="80"/>
      <c r="Z90" s="80"/>
    </row>
    <row r="91" spans="2:26" ht="19.5" customHeight="1">
      <c r="B91" s="326"/>
      <c r="C91" s="345" t="s">
        <v>285</v>
      </c>
      <c r="D91" s="515">
        <f>J76</f>
        <v>0</v>
      </c>
      <c r="E91" s="515"/>
      <c r="F91" s="391" t="s">
        <v>286</v>
      </c>
      <c r="G91" s="511">
        <f>J46</f>
        <v>0</v>
      </c>
      <c r="H91" s="511"/>
      <c r="I91" s="463" t="s">
        <v>287</v>
      </c>
      <c r="J91" s="463"/>
      <c r="K91" s="517">
        <f>J81</f>
        <v>8000</v>
      </c>
      <c r="L91" s="517"/>
      <c r="M91" s="334" t="s">
        <v>278</v>
      </c>
      <c r="N91" s="386">
        <f>J85</f>
        <v>9370</v>
      </c>
      <c r="O91" s="387" t="s">
        <v>288</v>
      </c>
      <c r="P91" s="326"/>
      <c r="Q91" s="80"/>
      <c r="R91" s="80"/>
      <c r="S91" s="80"/>
      <c r="T91" s="80"/>
      <c r="U91" s="80"/>
      <c r="V91" s="80"/>
      <c r="W91" s="80"/>
      <c r="X91" s="80"/>
      <c r="Y91" s="80"/>
      <c r="Z91" s="80"/>
    </row>
    <row r="92" spans="2:26" ht="19.5" customHeight="1">
      <c r="B92" s="326"/>
      <c r="C92" s="388" t="s">
        <v>289</v>
      </c>
      <c r="D92" s="519">
        <f>O76</f>
        <v>0</v>
      </c>
      <c r="E92" s="519"/>
      <c r="F92" s="392" t="s">
        <v>286</v>
      </c>
      <c r="G92" s="513">
        <f>O46</f>
        <v>0</v>
      </c>
      <c r="H92" s="513"/>
      <c r="I92" s="470" t="s">
        <v>287</v>
      </c>
      <c r="J92" s="470"/>
      <c r="K92" s="518">
        <f>O81</f>
        <v>8000</v>
      </c>
      <c r="L92" s="518"/>
      <c r="M92" s="332" t="s">
        <v>278</v>
      </c>
      <c r="N92" s="389">
        <f>O85</f>
        <v>9370</v>
      </c>
      <c r="O92" s="390" t="s">
        <v>288</v>
      </c>
      <c r="P92" s="326"/>
      <c r="Q92" s="80"/>
      <c r="R92" s="80"/>
      <c r="S92" s="80"/>
      <c r="T92" s="80"/>
      <c r="U92" s="80"/>
      <c r="V92" s="80"/>
      <c r="W92" s="80"/>
      <c r="X92" s="80"/>
      <c r="Y92" s="80"/>
      <c r="Z92" s="80"/>
    </row>
    <row r="93" spans="2:26" ht="19.5" customHeight="1">
      <c r="B93" s="326"/>
      <c r="C93" s="457" t="s">
        <v>290</v>
      </c>
      <c r="D93" s="458"/>
      <c r="E93" s="459"/>
      <c r="F93" s="355"/>
      <c r="G93" s="356">
        <v>1</v>
      </c>
      <c r="H93" s="337" t="s">
        <v>227</v>
      </c>
      <c r="I93" s="343"/>
      <c r="J93" s="343">
        <f>J76+J81+J85+J89</f>
        <v>21712</v>
      </c>
      <c r="K93" s="331"/>
      <c r="L93" s="356">
        <v>1</v>
      </c>
      <c r="M93" s="337" t="s">
        <v>227</v>
      </c>
      <c r="N93" s="343"/>
      <c r="O93" s="344">
        <f>O76+O81+O85+O89</f>
        <v>21712</v>
      </c>
      <c r="P93" s="326"/>
      <c r="Q93" s="80"/>
      <c r="R93" s="80"/>
      <c r="S93" s="80"/>
      <c r="T93" s="80"/>
      <c r="U93" s="80"/>
      <c r="V93" s="80"/>
      <c r="W93" s="80"/>
      <c r="X93" s="80"/>
      <c r="Y93" s="80"/>
      <c r="Z93" s="80"/>
    </row>
    <row r="94" spans="2:26" ht="19.5" customHeight="1">
      <c r="B94" s="326"/>
      <c r="C94" s="457" t="s">
        <v>308</v>
      </c>
      <c r="D94" s="458"/>
      <c r="E94" s="459"/>
      <c r="F94" s="355"/>
      <c r="G94" s="356">
        <v>1</v>
      </c>
      <c r="H94" s="337" t="s">
        <v>227</v>
      </c>
      <c r="I94" s="393">
        <f>J94-J93</f>
        <v>-712</v>
      </c>
      <c r="J94" s="343">
        <f>ROUNDDOWN(J93,-3)</f>
        <v>21000</v>
      </c>
      <c r="K94" s="331"/>
      <c r="L94" s="356">
        <v>1</v>
      </c>
      <c r="M94" s="337" t="s">
        <v>227</v>
      </c>
      <c r="N94" s="393">
        <f>O94-O93</f>
        <v>-712</v>
      </c>
      <c r="O94" s="344">
        <f>ROUNDDOWN(O93,-3)</f>
        <v>21000</v>
      </c>
      <c r="P94" s="326"/>
      <c r="Q94" s="80"/>
      <c r="R94" s="80"/>
      <c r="S94" s="80"/>
      <c r="T94" s="80"/>
      <c r="U94" s="80"/>
      <c r="V94" s="80"/>
      <c r="W94" s="80"/>
      <c r="X94" s="80"/>
      <c r="Y94" s="80"/>
      <c r="Z94" s="80"/>
    </row>
    <row r="95" spans="2:26" ht="19.5" customHeight="1">
      <c r="B95" s="326"/>
      <c r="C95" s="457" t="s">
        <v>291</v>
      </c>
      <c r="D95" s="458"/>
      <c r="E95" s="459"/>
      <c r="F95" s="355"/>
      <c r="G95" s="356">
        <v>10</v>
      </c>
      <c r="H95" s="337" t="s">
        <v>292</v>
      </c>
      <c r="I95" s="343"/>
      <c r="J95" s="343">
        <f>INT(J94*G95/100)</f>
        <v>2100</v>
      </c>
      <c r="K95" s="331"/>
      <c r="L95" s="356">
        <v>10</v>
      </c>
      <c r="M95" s="337" t="s">
        <v>292</v>
      </c>
      <c r="N95" s="343"/>
      <c r="O95" s="344">
        <f>INT(O94*L95/100)</f>
        <v>2100</v>
      </c>
      <c r="P95" s="326"/>
      <c r="Q95" s="80"/>
      <c r="R95" s="80"/>
      <c r="S95" s="80"/>
      <c r="T95" s="80"/>
      <c r="U95" s="80"/>
      <c r="V95" s="80"/>
      <c r="W95" s="80"/>
      <c r="X95" s="80"/>
      <c r="Y95" s="80"/>
      <c r="Z95" s="80"/>
    </row>
    <row r="96" spans="2:26" ht="19.5" customHeight="1">
      <c r="B96" s="326"/>
      <c r="C96" s="520"/>
      <c r="D96" s="521"/>
      <c r="E96" s="522"/>
      <c r="F96" s="221"/>
      <c r="G96" s="223"/>
      <c r="H96" s="215"/>
      <c r="I96" s="218"/>
      <c r="J96" s="218"/>
      <c r="K96" s="331"/>
      <c r="L96" s="223"/>
      <c r="M96" s="215"/>
      <c r="N96" s="218"/>
      <c r="O96" s="219"/>
      <c r="P96" s="326"/>
      <c r="Q96" s="80"/>
      <c r="R96" s="80"/>
      <c r="S96" s="80"/>
      <c r="T96" s="80"/>
      <c r="U96" s="80"/>
      <c r="V96" s="80"/>
      <c r="W96" s="80"/>
      <c r="X96" s="80"/>
      <c r="Y96" s="80"/>
      <c r="Z96" s="80"/>
    </row>
    <row r="97" spans="2:26" ht="19.5" customHeight="1">
      <c r="B97" s="326"/>
      <c r="C97" s="520"/>
      <c r="D97" s="521"/>
      <c r="E97" s="522"/>
      <c r="F97" s="221"/>
      <c r="G97" s="223"/>
      <c r="H97" s="215"/>
      <c r="I97" s="218"/>
      <c r="J97" s="218"/>
      <c r="K97" s="331"/>
      <c r="L97" s="223"/>
      <c r="M97" s="215"/>
      <c r="N97" s="218"/>
      <c r="O97" s="219"/>
      <c r="P97" s="326"/>
      <c r="Q97" s="80"/>
      <c r="R97" s="80"/>
      <c r="S97" s="80"/>
      <c r="T97" s="80"/>
      <c r="U97" s="80"/>
      <c r="V97" s="80"/>
      <c r="W97" s="80"/>
      <c r="X97" s="80"/>
      <c r="Y97" s="80"/>
      <c r="Z97" s="80"/>
    </row>
    <row r="98" spans="2:26" ht="19.5" customHeight="1">
      <c r="B98" s="326"/>
      <c r="C98" s="457" t="s">
        <v>293</v>
      </c>
      <c r="D98" s="458"/>
      <c r="E98" s="459"/>
      <c r="F98" s="355" t="s">
        <v>294</v>
      </c>
      <c r="G98" s="356">
        <v>1</v>
      </c>
      <c r="H98" s="337" t="s">
        <v>227</v>
      </c>
      <c r="I98" s="218"/>
      <c r="J98" s="218"/>
      <c r="K98" s="331"/>
      <c r="L98" s="223">
        <v>1</v>
      </c>
      <c r="M98" s="215" t="s">
        <v>227</v>
      </c>
      <c r="N98" s="218"/>
      <c r="O98" s="219"/>
      <c r="P98" s="326"/>
      <c r="Q98" s="80"/>
      <c r="R98" s="80"/>
      <c r="S98" s="80"/>
      <c r="T98" s="80"/>
      <c r="U98" s="80"/>
      <c r="V98" s="80"/>
      <c r="W98" s="80"/>
      <c r="X98" s="80"/>
      <c r="Y98" s="80"/>
      <c r="Z98" s="80"/>
    </row>
    <row r="99" spans="2:26" ht="19.5" customHeight="1">
      <c r="B99" s="326"/>
      <c r="C99" s="457" t="s">
        <v>295</v>
      </c>
      <c r="D99" s="458"/>
      <c r="E99" s="459"/>
      <c r="F99" s="355" t="s">
        <v>294</v>
      </c>
      <c r="G99" s="356">
        <v>1</v>
      </c>
      <c r="H99" s="337" t="s">
        <v>227</v>
      </c>
      <c r="I99" s="218"/>
      <c r="J99" s="218"/>
      <c r="K99" s="331"/>
      <c r="L99" s="223">
        <v>1</v>
      </c>
      <c r="M99" s="215" t="s">
        <v>227</v>
      </c>
      <c r="N99" s="218"/>
      <c r="O99" s="219"/>
      <c r="P99" s="326"/>
      <c r="Q99" s="80"/>
      <c r="R99" s="80"/>
      <c r="S99" s="80"/>
      <c r="T99" s="80"/>
      <c r="U99" s="80"/>
      <c r="V99" s="80"/>
      <c r="W99" s="80"/>
      <c r="X99" s="80"/>
      <c r="Y99" s="80"/>
      <c r="Z99" s="80"/>
    </row>
    <row r="100" spans="2:26" ht="19.5" customHeight="1">
      <c r="B100" s="326"/>
      <c r="C100" s="457" t="s">
        <v>296</v>
      </c>
      <c r="D100" s="458"/>
      <c r="E100" s="459"/>
      <c r="F100" s="355" t="s">
        <v>294</v>
      </c>
      <c r="G100" s="356">
        <v>1</v>
      </c>
      <c r="H100" s="337" t="s">
        <v>227</v>
      </c>
      <c r="I100" s="218"/>
      <c r="J100" s="218"/>
      <c r="K100" s="331"/>
      <c r="L100" s="223">
        <v>1</v>
      </c>
      <c r="M100" s="215" t="s">
        <v>227</v>
      </c>
      <c r="N100" s="218"/>
      <c r="O100" s="219"/>
      <c r="P100" s="326"/>
      <c r="Q100" s="80"/>
      <c r="R100" s="80"/>
      <c r="S100" s="80"/>
      <c r="T100" s="80"/>
      <c r="U100" s="80"/>
      <c r="V100" s="80"/>
      <c r="W100" s="80"/>
      <c r="X100" s="80"/>
      <c r="Y100" s="80"/>
      <c r="Z100" s="80"/>
    </row>
    <row r="101" spans="2:26" ht="19.5" customHeight="1">
      <c r="B101" s="326"/>
      <c r="C101" s="520"/>
      <c r="D101" s="521"/>
      <c r="E101" s="522"/>
      <c r="F101" s="221"/>
      <c r="G101" s="223"/>
      <c r="H101" s="215"/>
      <c r="I101" s="218"/>
      <c r="J101" s="218"/>
      <c r="K101" s="331"/>
      <c r="L101" s="223"/>
      <c r="M101" s="215"/>
      <c r="N101" s="218"/>
      <c r="O101" s="219"/>
      <c r="P101" s="326"/>
      <c r="Q101" s="80"/>
      <c r="R101" s="80"/>
      <c r="S101" s="80"/>
      <c r="T101" s="80"/>
      <c r="U101" s="80"/>
      <c r="V101" s="80"/>
      <c r="W101" s="80"/>
      <c r="X101" s="80"/>
      <c r="Y101" s="80"/>
      <c r="Z101" s="80"/>
    </row>
    <row r="102" spans="2:26" ht="19.5" customHeight="1">
      <c r="B102" s="326"/>
      <c r="C102" s="457" t="s">
        <v>297</v>
      </c>
      <c r="D102" s="458"/>
      <c r="E102" s="459"/>
      <c r="F102" s="355"/>
      <c r="G102" s="356">
        <v>1</v>
      </c>
      <c r="H102" s="337" t="s">
        <v>227</v>
      </c>
      <c r="I102" s="343"/>
      <c r="J102" s="343">
        <v>2500</v>
      </c>
      <c r="K102" s="331"/>
      <c r="L102" s="356">
        <v>1</v>
      </c>
      <c r="M102" s="337" t="s">
        <v>227</v>
      </c>
      <c r="N102" s="343"/>
      <c r="O102" s="344">
        <v>2500</v>
      </c>
      <c r="P102" s="326"/>
      <c r="Q102" s="80"/>
      <c r="R102" s="80"/>
      <c r="S102" s="80"/>
      <c r="T102" s="80"/>
      <c r="U102" s="80"/>
      <c r="V102" s="80"/>
      <c r="W102" s="80"/>
      <c r="X102" s="80"/>
      <c r="Y102" s="80"/>
      <c r="Z102" s="80"/>
    </row>
    <row r="103" spans="2:26" ht="19.5" customHeight="1">
      <c r="B103" s="326"/>
      <c r="C103" s="524"/>
      <c r="D103" s="525"/>
      <c r="E103" s="526"/>
      <c r="F103" s="394"/>
      <c r="G103" s="395"/>
      <c r="H103" s="396"/>
      <c r="I103" s="397"/>
      <c r="J103" s="397"/>
      <c r="K103" s="398"/>
      <c r="L103" s="395"/>
      <c r="M103" s="396"/>
      <c r="N103" s="397"/>
      <c r="O103" s="399"/>
      <c r="P103" s="326"/>
      <c r="Q103" s="80"/>
      <c r="R103" s="80"/>
      <c r="S103" s="80"/>
      <c r="T103" s="80"/>
      <c r="U103" s="80"/>
      <c r="V103" s="80"/>
      <c r="W103" s="80"/>
      <c r="X103" s="80"/>
      <c r="Y103" s="80"/>
      <c r="Z103" s="80"/>
    </row>
    <row r="104" spans="2:26" ht="19.5" customHeight="1">
      <c r="B104" s="326"/>
      <c r="C104" s="527" t="s">
        <v>298</v>
      </c>
      <c r="D104" s="463"/>
      <c r="E104" s="528"/>
      <c r="F104" s="400"/>
      <c r="G104" s="368">
        <v>1</v>
      </c>
      <c r="H104" s="369" t="s">
        <v>227</v>
      </c>
      <c r="I104" s="370"/>
      <c r="J104" s="370">
        <f>SUM(J94:J102)</f>
        <v>25600</v>
      </c>
      <c r="K104" s="331"/>
      <c r="L104" s="368">
        <v>1</v>
      </c>
      <c r="M104" s="369" t="s">
        <v>227</v>
      </c>
      <c r="N104" s="370"/>
      <c r="O104" s="371">
        <f>SUM(O94:O102)</f>
        <v>25600</v>
      </c>
      <c r="P104" s="326"/>
      <c r="Q104" s="80"/>
      <c r="R104" s="80"/>
      <c r="S104" s="80"/>
      <c r="T104" s="80"/>
      <c r="U104" s="80"/>
      <c r="V104" s="80"/>
      <c r="W104" s="80"/>
      <c r="X104" s="80"/>
      <c r="Y104" s="80"/>
      <c r="Z104" s="80"/>
    </row>
    <row r="105" spans="2:26" ht="19.5" customHeight="1">
      <c r="B105" s="326"/>
      <c r="C105" s="529"/>
      <c r="D105" s="530"/>
      <c r="E105" s="531"/>
      <c r="F105" s="401"/>
      <c r="G105" s="402"/>
      <c r="H105" s="403"/>
      <c r="I105" s="404"/>
      <c r="J105" s="404"/>
      <c r="K105" s="398"/>
      <c r="L105" s="402"/>
      <c r="M105" s="403"/>
      <c r="N105" s="404"/>
      <c r="O105" s="405"/>
      <c r="P105" s="326"/>
      <c r="Q105" s="80"/>
      <c r="R105" s="80"/>
      <c r="S105" s="80"/>
      <c r="T105" s="80"/>
      <c r="U105" s="80"/>
      <c r="V105" s="80"/>
      <c r="W105" s="80"/>
      <c r="X105" s="80"/>
      <c r="Y105" s="80"/>
      <c r="Z105" s="80"/>
    </row>
    <row r="106" spans="2:26" ht="19.5" customHeight="1">
      <c r="B106" s="326"/>
      <c r="C106" s="484" t="s">
        <v>299</v>
      </c>
      <c r="D106" s="485"/>
      <c r="E106" s="485"/>
      <c r="F106" s="485"/>
      <c r="G106" s="485"/>
      <c r="H106" s="485"/>
      <c r="I106" s="485"/>
      <c r="J106" s="485"/>
      <c r="K106" s="485"/>
      <c r="L106" s="485"/>
      <c r="M106" s="485"/>
      <c r="N106" s="485"/>
      <c r="O106" s="501"/>
      <c r="P106" s="326"/>
      <c r="Q106" s="80"/>
      <c r="R106" s="80"/>
      <c r="S106" s="80"/>
      <c r="T106" s="80"/>
      <c r="U106" s="80"/>
      <c r="V106" s="80"/>
      <c r="W106" s="80"/>
      <c r="X106" s="80"/>
      <c r="Y106" s="80"/>
      <c r="Z106" s="80"/>
    </row>
    <row r="107" spans="2:26" ht="19.5" customHeight="1">
      <c r="B107" s="326"/>
      <c r="C107" s="357" t="s">
        <v>300</v>
      </c>
      <c r="D107" s="331"/>
      <c r="E107" s="331"/>
      <c r="F107" s="331"/>
      <c r="G107" s="331"/>
      <c r="H107" s="331"/>
      <c r="I107" s="331"/>
      <c r="J107" s="331"/>
      <c r="K107" s="331"/>
      <c r="L107" s="331"/>
      <c r="M107" s="331"/>
      <c r="N107" s="331"/>
      <c r="O107" s="387"/>
      <c r="P107" s="326"/>
      <c r="Q107" s="80"/>
      <c r="R107" s="80"/>
      <c r="S107" s="80"/>
      <c r="T107" s="80"/>
      <c r="U107" s="80"/>
      <c r="V107" s="80"/>
      <c r="W107" s="80"/>
      <c r="X107" s="80"/>
      <c r="Y107" s="80"/>
      <c r="Z107" s="80"/>
    </row>
    <row r="108" spans="2:26" ht="19.5" customHeight="1">
      <c r="B108" s="326"/>
      <c r="C108" s="357"/>
      <c r="D108" s="331"/>
      <c r="E108" s="331"/>
      <c r="F108" s="331"/>
      <c r="G108" s="331"/>
      <c r="H108" s="331"/>
      <c r="I108" s="331"/>
      <c r="J108" s="331"/>
      <c r="K108" s="331"/>
      <c r="L108" s="331"/>
      <c r="M108" s="331"/>
      <c r="N108" s="331"/>
      <c r="O108" s="387"/>
      <c r="P108" s="326"/>
      <c r="Q108" s="80"/>
      <c r="R108" s="80"/>
      <c r="S108" s="80"/>
      <c r="T108" s="80"/>
      <c r="U108" s="80"/>
      <c r="V108" s="80"/>
      <c r="W108" s="80"/>
      <c r="X108" s="80"/>
      <c r="Y108" s="80"/>
      <c r="Z108" s="80"/>
    </row>
    <row r="109" spans="2:26" ht="19.5" customHeight="1">
      <c r="B109" s="326"/>
      <c r="C109" s="357"/>
      <c r="D109" s="331"/>
      <c r="E109" s="331"/>
      <c r="F109" s="331"/>
      <c r="G109" s="331"/>
      <c r="H109" s="331"/>
      <c r="I109" s="331"/>
      <c r="J109" s="331"/>
      <c r="K109" s="331"/>
      <c r="L109" s="331"/>
      <c r="M109" s="331"/>
      <c r="N109" s="331"/>
      <c r="O109" s="387"/>
      <c r="P109" s="326"/>
      <c r="Q109" s="80"/>
      <c r="R109" s="80"/>
      <c r="S109" s="80"/>
      <c r="T109" s="80"/>
      <c r="U109" s="80"/>
      <c r="V109" s="80"/>
      <c r="W109" s="80"/>
      <c r="X109" s="80"/>
      <c r="Y109" s="80"/>
      <c r="Z109" s="80"/>
    </row>
    <row r="110" spans="2:26" ht="19.5" customHeight="1">
      <c r="B110" s="326"/>
      <c r="C110" s="357"/>
      <c r="D110" s="331"/>
      <c r="E110" s="331"/>
      <c r="F110" s="331"/>
      <c r="G110" s="331"/>
      <c r="H110" s="331"/>
      <c r="I110" s="331"/>
      <c r="J110" s="331"/>
      <c r="K110" s="331"/>
      <c r="L110" s="331"/>
      <c r="M110" s="331"/>
      <c r="N110" s="331"/>
      <c r="O110" s="387"/>
      <c r="P110" s="326"/>
      <c r="Q110" s="80"/>
      <c r="R110" s="80"/>
      <c r="S110" s="80"/>
      <c r="T110" s="80"/>
      <c r="U110" s="80"/>
      <c r="V110" s="80"/>
      <c r="W110" s="80"/>
      <c r="X110" s="80"/>
      <c r="Y110" s="80"/>
      <c r="Z110" s="80"/>
    </row>
    <row r="111" spans="2:26" ht="19.5" customHeight="1">
      <c r="B111" s="326"/>
      <c r="C111" s="357"/>
      <c r="D111" s="331"/>
      <c r="E111" s="331"/>
      <c r="F111" s="331"/>
      <c r="G111" s="331"/>
      <c r="H111" s="331"/>
      <c r="I111" s="331"/>
      <c r="J111" s="331"/>
      <c r="K111" s="331"/>
      <c r="L111" s="331"/>
      <c r="M111" s="331"/>
      <c r="N111" s="331"/>
      <c r="O111" s="387"/>
      <c r="P111" s="326"/>
      <c r="Q111" s="80"/>
      <c r="R111" s="80"/>
      <c r="S111" s="80"/>
      <c r="T111" s="80"/>
      <c r="U111" s="80"/>
      <c r="V111" s="80"/>
      <c r="W111" s="80"/>
      <c r="X111" s="80"/>
      <c r="Y111" s="80"/>
      <c r="Z111" s="80"/>
    </row>
    <row r="112" spans="2:26" ht="19.5" customHeight="1">
      <c r="B112" s="326"/>
      <c r="C112" s="357"/>
      <c r="D112" s="331"/>
      <c r="E112" s="331"/>
      <c r="F112" s="331"/>
      <c r="G112" s="331"/>
      <c r="H112" s="331"/>
      <c r="I112" s="331"/>
      <c r="J112" s="331"/>
      <c r="K112" s="331"/>
      <c r="L112" s="331"/>
      <c r="M112" s="331"/>
      <c r="N112" s="331"/>
      <c r="O112" s="387"/>
      <c r="P112" s="326"/>
      <c r="Q112" s="80"/>
      <c r="R112" s="80"/>
      <c r="S112" s="80"/>
      <c r="T112" s="80"/>
      <c r="U112" s="80"/>
      <c r="V112" s="80"/>
      <c r="W112" s="80"/>
      <c r="X112" s="80"/>
      <c r="Y112" s="80"/>
      <c r="Z112" s="80"/>
    </row>
    <row r="113" spans="2:26" ht="19.5" customHeight="1">
      <c r="B113" s="326"/>
      <c r="C113" s="357"/>
      <c r="D113" s="331"/>
      <c r="E113" s="331"/>
      <c r="F113" s="331"/>
      <c r="G113" s="331"/>
      <c r="H113" s="331"/>
      <c r="I113" s="331"/>
      <c r="J113" s="331"/>
      <c r="K113" s="331"/>
      <c r="L113" s="331"/>
      <c r="M113" s="331"/>
      <c r="N113" s="331"/>
      <c r="O113" s="387"/>
      <c r="P113" s="326"/>
      <c r="Q113" s="80"/>
      <c r="R113" s="80"/>
      <c r="S113" s="80"/>
      <c r="T113" s="80"/>
      <c r="U113" s="80"/>
      <c r="V113" s="80"/>
      <c r="W113" s="80"/>
      <c r="X113" s="80"/>
      <c r="Y113" s="80"/>
      <c r="Z113" s="80"/>
    </row>
    <row r="114" spans="2:26" ht="19.5" customHeight="1">
      <c r="B114" s="326"/>
      <c r="C114" s="357"/>
      <c r="D114" s="331"/>
      <c r="E114" s="331"/>
      <c r="F114" s="331"/>
      <c r="G114" s="331"/>
      <c r="H114" s="331"/>
      <c r="I114" s="331"/>
      <c r="J114" s="331"/>
      <c r="K114" s="331"/>
      <c r="L114" s="331"/>
      <c r="M114" s="331"/>
      <c r="N114" s="331"/>
      <c r="O114" s="387"/>
      <c r="P114" s="326"/>
      <c r="Q114" s="80"/>
      <c r="R114" s="80"/>
      <c r="S114" s="80"/>
      <c r="T114" s="80"/>
      <c r="U114" s="80"/>
      <c r="V114" s="80"/>
      <c r="W114" s="80"/>
      <c r="X114" s="80"/>
      <c r="Y114" s="80"/>
      <c r="Z114" s="80"/>
    </row>
    <row r="115" spans="2:26" ht="19.5" customHeight="1">
      <c r="B115" s="326"/>
      <c r="C115" s="406" t="s">
        <v>452</v>
      </c>
      <c r="D115" s="407"/>
      <c r="E115" s="408" t="s">
        <v>301</v>
      </c>
      <c r="F115" s="523"/>
      <c r="G115" s="523"/>
      <c r="H115" s="523"/>
      <c r="I115" s="523"/>
      <c r="J115" s="407" t="s">
        <v>302</v>
      </c>
      <c r="K115" s="407"/>
      <c r="L115" s="407"/>
      <c r="M115" s="407"/>
      <c r="N115" s="407"/>
      <c r="O115" s="409"/>
      <c r="P115" s="326"/>
      <c r="Q115" s="80"/>
      <c r="R115" s="80"/>
      <c r="S115" s="80"/>
      <c r="T115" s="80"/>
      <c r="U115" s="80"/>
      <c r="V115" s="80"/>
      <c r="W115" s="80"/>
      <c r="X115" s="80"/>
      <c r="Y115" s="80"/>
      <c r="Z115" s="80"/>
    </row>
    <row r="116" spans="2:26" ht="19.5" customHeight="1">
      <c r="B116" s="80"/>
      <c r="C116" s="80"/>
      <c r="D116" s="80"/>
      <c r="E116" s="80"/>
      <c r="F116" s="80"/>
      <c r="G116" s="80"/>
      <c r="H116" s="80"/>
      <c r="I116" s="80"/>
      <c r="J116" s="80"/>
      <c r="K116" s="80"/>
      <c r="L116" s="80"/>
      <c r="M116" s="80"/>
      <c r="N116" s="80"/>
      <c r="O116" s="80"/>
      <c r="P116" s="80"/>
      <c r="Q116" s="80"/>
      <c r="R116" s="80"/>
      <c r="S116" s="80"/>
      <c r="T116" s="80"/>
      <c r="U116" s="80"/>
      <c r="V116" s="80"/>
      <c r="W116" s="80"/>
      <c r="X116" s="80"/>
      <c r="Y116" s="80"/>
      <c r="Z116" s="80"/>
    </row>
    <row r="117" spans="2:26" ht="19.5" customHeight="1">
      <c r="B117" s="80"/>
      <c r="C117" s="80"/>
      <c r="D117" s="80"/>
      <c r="E117" s="80"/>
      <c r="F117" s="80"/>
      <c r="G117" s="80"/>
      <c r="H117" s="80"/>
      <c r="I117" s="80"/>
      <c r="J117" s="80"/>
      <c r="K117" s="80"/>
      <c r="L117" s="80"/>
      <c r="M117" s="80"/>
      <c r="N117" s="80"/>
      <c r="O117" s="80"/>
      <c r="P117" s="80"/>
      <c r="Q117" s="80"/>
      <c r="R117" s="80"/>
      <c r="S117" s="80"/>
      <c r="T117" s="80"/>
      <c r="U117" s="80"/>
      <c r="V117" s="80"/>
      <c r="W117" s="80"/>
      <c r="X117" s="80"/>
      <c r="Y117" s="80"/>
      <c r="Z117" s="80"/>
    </row>
    <row r="118" spans="2:26" ht="19.5" customHeight="1">
      <c r="B118" s="80"/>
      <c r="C118" s="80"/>
      <c r="D118" s="80"/>
      <c r="E118" s="80"/>
      <c r="F118" s="80"/>
      <c r="G118" s="80"/>
      <c r="H118" s="80"/>
      <c r="I118" s="80"/>
      <c r="J118" s="80"/>
      <c r="K118" s="80"/>
      <c r="L118" s="80"/>
      <c r="M118" s="80"/>
      <c r="N118" s="80"/>
      <c r="O118" s="80"/>
      <c r="P118" s="80"/>
      <c r="Q118" s="80"/>
      <c r="R118" s="80"/>
      <c r="S118" s="80"/>
      <c r="T118" s="80"/>
      <c r="U118" s="80"/>
      <c r="V118" s="80"/>
      <c r="W118" s="80"/>
      <c r="X118" s="80"/>
      <c r="Y118" s="80"/>
      <c r="Z118" s="80"/>
    </row>
    <row r="119" spans="2:26" ht="19.5" customHeight="1">
      <c r="B119" s="80"/>
      <c r="C119" s="80"/>
      <c r="D119" s="80"/>
      <c r="E119" s="80"/>
      <c r="F119" s="80"/>
      <c r="G119" s="80"/>
      <c r="H119" s="80"/>
      <c r="I119" s="80"/>
      <c r="J119" s="80"/>
      <c r="K119" s="80"/>
      <c r="L119" s="80"/>
      <c r="M119" s="80"/>
      <c r="N119" s="80"/>
      <c r="O119" s="80"/>
      <c r="P119" s="80"/>
      <c r="Q119" s="80"/>
      <c r="R119" s="80"/>
      <c r="S119" s="80"/>
      <c r="T119" s="80"/>
      <c r="U119" s="80"/>
      <c r="V119" s="80"/>
      <c r="W119" s="80"/>
      <c r="X119" s="80"/>
      <c r="Y119" s="80"/>
      <c r="Z119" s="80"/>
    </row>
    <row r="120" spans="2:26" ht="19.5" customHeight="1">
      <c r="B120" s="80"/>
      <c r="C120" s="80"/>
      <c r="D120" s="80"/>
      <c r="E120" s="80"/>
      <c r="F120" s="80"/>
      <c r="G120" s="80"/>
      <c r="H120" s="80"/>
      <c r="I120" s="80"/>
      <c r="J120" s="80"/>
      <c r="K120" s="80"/>
      <c r="L120" s="80"/>
      <c r="M120" s="80"/>
      <c r="N120" s="80"/>
      <c r="O120" s="80"/>
      <c r="P120" s="80"/>
      <c r="Q120" s="80"/>
      <c r="R120" s="80"/>
      <c r="S120" s="80"/>
      <c r="T120" s="80"/>
      <c r="U120" s="80"/>
      <c r="V120" s="80"/>
      <c r="W120" s="80"/>
      <c r="X120" s="80"/>
      <c r="Y120" s="80"/>
      <c r="Z120" s="80"/>
    </row>
    <row r="121" spans="2:26" ht="19.5" customHeight="1">
      <c r="B121" s="80"/>
      <c r="C121" s="80"/>
      <c r="D121" s="80"/>
      <c r="E121" s="80"/>
      <c r="F121" s="80"/>
      <c r="G121" s="80"/>
      <c r="H121" s="80"/>
      <c r="I121" s="80"/>
      <c r="J121" s="80"/>
      <c r="K121" s="80"/>
      <c r="L121" s="80"/>
      <c r="M121" s="80"/>
      <c r="N121" s="80"/>
      <c r="O121" s="80"/>
      <c r="P121" s="80"/>
      <c r="Q121" s="80"/>
      <c r="R121" s="80"/>
      <c r="S121" s="80"/>
      <c r="T121" s="80"/>
      <c r="U121" s="80"/>
      <c r="V121" s="80"/>
      <c r="W121" s="80"/>
      <c r="X121" s="80"/>
      <c r="Y121" s="80"/>
      <c r="Z121" s="80"/>
    </row>
    <row r="122" spans="2:26" ht="19.5" customHeight="1">
      <c r="B122" s="80"/>
      <c r="C122" s="80"/>
      <c r="D122" s="80"/>
      <c r="E122" s="80"/>
      <c r="F122" s="80"/>
      <c r="G122" s="80"/>
      <c r="H122" s="80"/>
      <c r="I122" s="80"/>
      <c r="J122" s="80"/>
      <c r="K122" s="80"/>
      <c r="L122" s="80"/>
      <c r="M122" s="80"/>
      <c r="N122" s="80"/>
      <c r="O122" s="80"/>
      <c r="P122" s="80"/>
      <c r="Q122" s="80"/>
      <c r="R122" s="80"/>
      <c r="S122" s="80"/>
      <c r="T122" s="80"/>
      <c r="U122" s="80"/>
      <c r="V122" s="80"/>
      <c r="W122" s="80"/>
      <c r="X122" s="80"/>
      <c r="Y122" s="80"/>
      <c r="Z122" s="80"/>
    </row>
    <row r="123" spans="2:26" ht="19.5" customHeight="1">
      <c r="B123" s="80"/>
      <c r="C123" s="80"/>
      <c r="D123" s="80"/>
      <c r="E123" s="80"/>
      <c r="F123" s="80"/>
      <c r="G123" s="80"/>
      <c r="H123" s="80"/>
      <c r="I123" s="80"/>
      <c r="J123" s="80"/>
      <c r="K123" s="80"/>
      <c r="L123" s="80"/>
      <c r="M123" s="80"/>
      <c r="N123" s="80"/>
      <c r="O123" s="80"/>
      <c r="P123" s="80"/>
      <c r="Q123" s="80"/>
      <c r="R123" s="80"/>
      <c r="S123" s="80"/>
      <c r="T123" s="80"/>
      <c r="U123" s="80"/>
      <c r="V123" s="80"/>
      <c r="W123" s="80"/>
      <c r="X123" s="80"/>
      <c r="Y123" s="80"/>
      <c r="Z123" s="80"/>
    </row>
    <row r="124" spans="2:26" ht="19.5" customHeight="1">
      <c r="B124" s="80"/>
      <c r="C124" s="80"/>
      <c r="D124" s="80"/>
      <c r="E124" s="80"/>
      <c r="F124" s="80"/>
      <c r="G124" s="80"/>
      <c r="H124" s="80"/>
      <c r="I124" s="80"/>
      <c r="J124" s="80"/>
      <c r="K124" s="80"/>
      <c r="L124" s="80"/>
      <c r="M124" s="80"/>
      <c r="N124" s="80"/>
      <c r="O124" s="80"/>
      <c r="P124" s="80"/>
      <c r="Q124" s="80"/>
      <c r="R124" s="80"/>
      <c r="S124" s="80"/>
      <c r="T124" s="80"/>
      <c r="U124" s="80"/>
      <c r="V124" s="80"/>
      <c r="W124" s="80"/>
      <c r="X124" s="80"/>
      <c r="Y124" s="80"/>
      <c r="Z124" s="80"/>
    </row>
    <row r="125" spans="2:26" ht="15.75" customHeight="1">
      <c r="B125" s="80"/>
      <c r="C125" s="80"/>
      <c r="D125" s="80"/>
      <c r="E125" s="80"/>
      <c r="F125" s="80"/>
      <c r="G125" s="80"/>
      <c r="H125" s="80"/>
      <c r="I125" s="80"/>
      <c r="J125" s="80"/>
      <c r="K125" s="80"/>
      <c r="L125" s="80"/>
      <c r="M125" s="80"/>
      <c r="N125" s="80"/>
      <c r="O125" s="80"/>
      <c r="P125" s="80"/>
      <c r="Q125" s="80"/>
      <c r="R125" s="80"/>
      <c r="S125" s="80"/>
      <c r="T125" s="80"/>
      <c r="U125" s="80"/>
      <c r="V125" s="80"/>
      <c r="W125" s="80"/>
      <c r="X125" s="80"/>
      <c r="Y125" s="80"/>
      <c r="Z125" s="80"/>
    </row>
    <row r="126" spans="2:26" ht="15.75" customHeight="1">
      <c r="B126" s="80"/>
      <c r="C126" s="80"/>
      <c r="D126" s="80"/>
      <c r="E126" s="80"/>
      <c r="F126" s="80"/>
      <c r="G126" s="80"/>
      <c r="H126" s="80"/>
      <c r="I126" s="80"/>
      <c r="J126" s="80"/>
      <c r="K126" s="80"/>
      <c r="L126" s="80"/>
      <c r="M126" s="80"/>
      <c r="N126" s="80"/>
      <c r="O126" s="80"/>
      <c r="P126" s="80"/>
      <c r="Q126" s="80"/>
      <c r="R126" s="80"/>
      <c r="S126" s="80"/>
      <c r="T126" s="80"/>
      <c r="U126" s="80"/>
      <c r="V126" s="80"/>
      <c r="W126" s="80"/>
      <c r="X126" s="80"/>
      <c r="Y126" s="80"/>
      <c r="Z126" s="80"/>
    </row>
    <row r="127" spans="2:26" ht="15.75" customHeight="1">
      <c r="B127" s="80"/>
      <c r="C127" s="80"/>
      <c r="D127" s="80"/>
      <c r="E127" s="80"/>
      <c r="F127" s="80"/>
      <c r="G127" s="80"/>
      <c r="H127" s="80"/>
      <c r="I127" s="80"/>
      <c r="J127" s="80"/>
      <c r="K127" s="80"/>
      <c r="L127" s="80"/>
      <c r="M127" s="80"/>
      <c r="N127" s="80"/>
      <c r="O127" s="80"/>
      <c r="P127" s="80"/>
      <c r="Q127" s="80"/>
      <c r="R127" s="80"/>
      <c r="S127" s="80"/>
      <c r="T127" s="80"/>
      <c r="U127" s="80"/>
      <c r="V127" s="80"/>
      <c r="W127" s="80"/>
      <c r="X127" s="80"/>
      <c r="Y127" s="80"/>
      <c r="Z127" s="80"/>
    </row>
    <row r="128" spans="2:26" ht="15.75" customHeight="1">
      <c r="B128" s="80"/>
      <c r="C128" s="80"/>
      <c r="D128" s="80"/>
      <c r="E128" s="80"/>
      <c r="F128" s="80"/>
      <c r="G128" s="80"/>
      <c r="H128" s="80"/>
      <c r="I128" s="80"/>
      <c r="J128" s="80"/>
      <c r="K128" s="80"/>
      <c r="L128" s="80"/>
      <c r="M128" s="80"/>
      <c r="N128" s="80"/>
      <c r="O128" s="80"/>
      <c r="P128" s="80"/>
      <c r="Q128" s="80"/>
      <c r="R128" s="80"/>
      <c r="S128" s="80"/>
      <c r="T128" s="80"/>
      <c r="U128" s="80"/>
      <c r="V128" s="80"/>
      <c r="W128" s="80"/>
      <c r="X128" s="80"/>
      <c r="Y128" s="80"/>
      <c r="Z128" s="80"/>
    </row>
    <row r="129" spans="2:26" ht="15.75" customHeight="1">
      <c r="B129" s="80"/>
      <c r="C129" s="80"/>
      <c r="D129" s="80"/>
      <c r="E129" s="80"/>
      <c r="F129" s="80"/>
      <c r="G129" s="80"/>
      <c r="H129" s="80"/>
      <c r="I129" s="80"/>
      <c r="J129" s="80"/>
      <c r="K129" s="80"/>
      <c r="L129" s="80"/>
      <c r="M129" s="80"/>
      <c r="N129" s="80"/>
      <c r="O129" s="80"/>
      <c r="P129" s="80"/>
      <c r="Q129" s="80"/>
      <c r="R129" s="80"/>
      <c r="S129" s="80"/>
      <c r="T129" s="80"/>
      <c r="U129" s="80"/>
      <c r="V129" s="80"/>
      <c r="W129" s="80"/>
      <c r="X129" s="80"/>
      <c r="Y129" s="80"/>
      <c r="Z129" s="80"/>
    </row>
    <row r="130" spans="2:26" ht="15.75" customHeight="1">
      <c r="B130" s="80"/>
      <c r="C130" s="80"/>
      <c r="D130" s="80"/>
      <c r="E130" s="80"/>
      <c r="F130" s="80"/>
      <c r="G130" s="80"/>
      <c r="H130" s="80"/>
      <c r="I130" s="80"/>
      <c r="J130" s="80"/>
      <c r="K130" s="80"/>
      <c r="L130" s="80"/>
      <c r="M130" s="80"/>
      <c r="N130" s="80"/>
      <c r="O130" s="80"/>
      <c r="P130" s="80"/>
      <c r="Q130" s="80"/>
      <c r="R130" s="80"/>
      <c r="S130" s="80"/>
      <c r="T130" s="80"/>
      <c r="U130" s="80"/>
      <c r="V130" s="80"/>
      <c r="W130" s="80"/>
      <c r="X130" s="80"/>
      <c r="Y130" s="80"/>
      <c r="Z130" s="80"/>
    </row>
    <row r="131" spans="2:26" ht="15.75" customHeight="1">
      <c r="B131" s="80"/>
      <c r="C131" s="80"/>
      <c r="D131" s="80"/>
      <c r="E131" s="80"/>
      <c r="F131" s="80"/>
      <c r="G131" s="80"/>
      <c r="H131" s="80"/>
      <c r="I131" s="80"/>
      <c r="J131" s="80"/>
      <c r="K131" s="80"/>
      <c r="L131" s="80"/>
      <c r="M131" s="80"/>
      <c r="N131" s="80"/>
      <c r="O131" s="80"/>
      <c r="P131" s="80"/>
      <c r="Q131" s="80"/>
      <c r="R131" s="80"/>
      <c r="S131" s="80"/>
      <c r="T131" s="80"/>
      <c r="U131" s="80"/>
      <c r="V131" s="80"/>
      <c r="W131" s="80"/>
      <c r="X131" s="80"/>
      <c r="Y131" s="80"/>
      <c r="Z131" s="80"/>
    </row>
    <row r="132" spans="2:26" ht="15.75" customHeight="1">
      <c r="B132" s="80"/>
      <c r="C132" s="80"/>
      <c r="D132" s="80"/>
      <c r="E132" s="80"/>
      <c r="F132" s="80"/>
      <c r="G132" s="80"/>
      <c r="H132" s="80"/>
      <c r="I132" s="80"/>
      <c r="J132" s="80"/>
      <c r="K132" s="80"/>
      <c r="L132" s="80"/>
      <c r="M132" s="80"/>
      <c r="N132" s="80"/>
      <c r="O132" s="80"/>
      <c r="P132" s="80"/>
      <c r="Q132" s="80"/>
      <c r="R132" s="80"/>
      <c r="S132" s="80"/>
      <c r="T132" s="80"/>
      <c r="U132" s="80"/>
      <c r="V132" s="80"/>
      <c r="W132" s="80"/>
      <c r="X132" s="80"/>
      <c r="Y132" s="80"/>
      <c r="Z132" s="80"/>
    </row>
    <row r="133" spans="2:26" ht="15.75" customHeight="1">
      <c r="B133" s="80"/>
      <c r="C133" s="80"/>
      <c r="D133" s="80"/>
      <c r="E133" s="80"/>
      <c r="F133" s="80"/>
      <c r="G133" s="80"/>
      <c r="H133" s="80"/>
      <c r="I133" s="80"/>
      <c r="J133" s="80"/>
      <c r="K133" s="80"/>
      <c r="L133" s="80"/>
      <c r="M133" s="80"/>
      <c r="N133" s="80"/>
      <c r="O133" s="80"/>
      <c r="P133" s="80"/>
      <c r="Q133" s="80"/>
      <c r="R133" s="80"/>
      <c r="S133" s="80"/>
      <c r="T133" s="80"/>
      <c r="U133" s="80"/>
      <c r="V133" s="80"/>
      <c r="W133" s="80"/>
      <c r="X133" s="80"/>
      <c r="Y133" s="80"/>
      <c r="Z133" s="80"/>
    </row>
    <row r="134" spans="2:26" ht="15.75" customHeight="1">
      <c r="B134" s="80"/>
      <c r="C134" s="80"/>
      <c r="D134" s="80"/>
      <c r="E134" s="80"/>
      <c r="F134" s="80"/>
      <c r="G134" s="80"/>
      <c r="H134" s="80"/>
      <c r="I134" s="80"/>
      <c r="J134" s="80"/>
      <c r="K134" s="80"/>
      <c r="L134" s="80"/>
      <c r="M134" s="80"/>
      <c r="N134" s="80"/>
      <c r="O134" s="80"/>
      <c r="P134" s="80"/>
      <c r="Q134" s="80"/>
      <c r="R134" s="80"/>
      <c r="S134" s="80"/>
      <c r="T134" s="80"/>
      <c r="U134" s="80"/>
      <c r="V134" s="80"/>
      <c r="W134" s="80"/>
      <c r="X134" s="80"/>
      <c r="Y134" s="80"/>
      <c r="Z134" s="80"/>
    </row>
    <row r="135" spans="2:26" ht="15.75" customHeight="1">
      <c r="B135" s="80"/>
      <c r="C135" s="80"/>
      <c r="D135" s="80"/>
      <c r="E135" s="80"/>
      <c r="F135" s="80"/>
      <c r="G135" s="80"/>
      <c r="H135" s="80"/>
      <c r="I135" s="80"/>
      <c r="J135" s="80"/>
      <c r="K135" s="80"/>
      <c r="L135" s="80"/>
      <c r="M135" s="80"/>
      <c r="N135" s="80"/>
      <c r="O135" s="80"/>
      <c r="P135" s="80"/>
      <c r="Q135" s="80"/>
      <c r="R135" s="80"/>
      <c r="S135" s="80"/>
      <c r="T135" s="80"/>
      <c r="U135" s="80"/>
      <c r="V135" s="80"/>
      <c r="W135" s="80"/>
      <c r="X135" s="80"/>
      <c r="Y135" s="80"/>
      <c r="Z135" s="80"/>
    </row>
    <row r="136" spans="2:26" ht="15.75" customHeight="1">
      <c r="B136" s="80"/>
      <c r="C136" s="80"/>
      <c r="D136" s="80"/>
      <c r="E136" s="80"/>
      <c r="F136" s="80"/>
      <c r="G136" s="80"/>
      <c r="H136" s="80"/>
      <c r="I136" s="80"/>
      <c r="J136" s="80"/>
      <c r="K136" s="80"/>
      <c r="L136" s="80"/>
      <c r="M136" s="80"/>
      <c r="N136" s="80"/>
      <c r="O136" s="80"/>
      <c r="P136" s="80"/>
      <c r="Q136" s="80"/>
      <c r="R136" s="80"/>
      <c r="S136" s="80"/>
      <c r="T136" s="80"/>
      <c r="U136" s="80"/>
      <c r="V136" s="80"/>
      <c r="W136" s="80"/>
      <c r="X136" s="80"/>
      <c r="Y136" s="80"/>
      <c r="Z136" s="80"/>
    </row>
    <row r="137" spans="2:26" ht="15.75" customHeight="1">
      <c r="B137" s="80"/>
      <c r="C137" s="80"/>
      <c r="D137" s="80"/>
      <c r="E137" s="80"/>
      <c r="F137" s="80"/>
      <c r="G137" s="80"/>
      <c r="H137" s="80"/>
      <c r="I137" s="80"/>
      <c r="J137" s="80"/>
      <c r="K137" s="80"/>
      <c r="L137" s="80"/>
      <c r="M137" s="80"/>
      <c r="N137" s="80"/>
      <c r="O137" s="80"/>
      <c r="P137" s="80"/>
      <c r="Q137" s="80"/>
      <c r="R137" s="80"/>
      <c r="S137" s="80"/>
      <c r="T137" s="80"/>
      <c r="U137" s="80"/>
      <c r="V137" s="80"/>
      <c r="W137" s="80"/>
      <c r="X137" s="80"/>
      <c r="Y137" s="80"/>
      <c r="Z137" s="80"/>
    </row>
    <row r="138" spans="2:26" ht="15.75" customHeight="1">
      <c r="B138" s="80"/>
      <c r="C138" s="80"/>
      <c r="D138" s="80"/>
      <c r="E138" s="80"/>
      <c r="F138" s="80"/>
      <c r="G138" s="80"/>
      <c r="H138" s="80"/>
      <c r="I138" s="80"/>
      <c r="J138" s="80"/>
      <c r="K138" s="80"/>
      <c r="L138" s="80"/>
      <c r="M138" s="80"/>
      <c r="N138" s="80"/>
      <c r="O138" s="80"/>
      <c r="P138" s="80"/>
      <c r="Q138" s="80"/>
      <c r="R138" s="80"/>
      <c r="S138" s="80"/>
      <c r="T138" s="80"/>
      <c r="U138" s="80"/>
      <c r="V138" s="80"/>
      <c r="W138" s="80"/>
      <c r="X138" s="80"/>
      <c r="Y138" s="80"/>
      <c r="Z138" s="80"/>
    </row>
    <row r="139" spans="2:26" ht="15.75" customHeight="1">
      <c r="B139" s="80"/>
      <c r="C139" s="80"/>
      <c r="D139" s="80"/>
      <c r="E139" s="80"/>
      <c r="F139" s="80"/>
      <c r="G139" s="80"/>
      <c r="H139" s="80"/>
      <c r="I139" s="80"/>
      <c r="J139" s="80"/>
      <c r="K139" s="80"/>
      <c r="L139" s="80"/>
      <c r="M139" s="80"/>
      <c r="N139" s="80"/>
      <c r="O139" s="80"/>
      <c r="P139" s="80"/>
      <c r="Q139" s="80"/>
      <c r="R139" s="80"/>
      <c r="S139" s="80"/>
      <c r="T139" s="80"/>
      <c r="U139" s="80"/>
      <c r="V139" s="80"/>
      <c r="W139" s="80"/>
      <c r="X139" s="80"/>
      <c r="Y139" s="80"/>
      <c r="Z139" s="80"/>
    </row>
    <row r="140" spans="2:26" ht="15.75" customHeight="1">
      <c r="B140" s="80"/>
      <c r="C140" s="80"/>
      <c r="D140" s="80"/>
      <c r="E140" s="80"/>
      <c r="F140" s="80"/>
      <c r="G140" s="80"/>
      <c r="H140" s="80"/>
      <c r="I140" s="80"/>
      <c r="J140" s="80"/>
      <c r="K140" s="80"/>
      <c r="L140" s="80"/>
      <c r="M140" s="80"/>
      <c r="N140" s="80"/>
      <c r="O140" s="80"/>
      <c r="P140" s="80"/>
      <c r="Q140" s="80"/>
      <c r="R140" s="80"/>
      <c r="S140" s="80"/>
      <c r="T140" s="80"/>
      <c r="U140" s="80"/>
      <c r="V140" s="80"/>
      <c r="W140" s="80"/>
      <c r="X140" s="80"/>
      <c r="Y140" s="80"/>
      <c r="Z140" s="80"/>
    </row>
    <row r="141" spans="2:26" ht="15.75" customHeight="1">
      <c r="B141" s="80"/>
      <c r="C141" s="80"/>
      <c r="D141" s="80"/>
      <c r="E141" s="80"/>
      <c r="F141" s="80"/>
      <c r="G141" s="80"/>
      <c r="H141" s="80"/>
      <c r="I141" s="80"/>
      <c r="J141" s="80"/>
      <c r="K141" s="80"/>
      <c r="L141" s="80"/>
      <c r="M141" s="80"/>
      <c r="N141" s="80"/>
      <c r="O141" s="80"/>
      <c r="P141" s="80"/>
      <c r="Q141" s="80"/>
      <c r="R141" s="80"/>
      <c r="S141" s="80"/>
      <c r="T141" s="80"/>
      <c r="U141" s="80"/>
      <c r="V141" s="80"/>
      <c r="W141" s="80"/>
      <c r="X141" s="80"/>
      <c r="Y141" s="80"/>
      <c r="Z141" s="80"/>
    </row>
    <row r="142" spans="2:26" ht="15.75" customHeight="1">
      <c r="B142" s="80"/>
      <c r="C142" s="80"/>
      <c r="D142" s="80"/>
      <c r="E142" s="80"/>
      <c r="F142" s="80"/>
      <c r="G142" s="80"/>
      <c r="H142" s="80"/>
      <c r="I142" s="80"/>
      <c r="J142" s="80"/>
      <c r="K142" s="80"/>
      <c r="L142" s="80"/>
      <c r="M142" s="80"/>
      <c r="N142" s="80"/>
      <c r="O142" s="80"/>
      <c r="P142" s="80"/>
      <c r="Q142" s="80"/>
      <c r="R142" s="80"/>
      <c r="S142" s="80"/>
      <c r="T142" s="80"/>
      <c r="U142" s="80"/>
      <c r="V142" s="80"/>
      <c r="W142" s="80"/>
      <c r="X142" s="80"/>
      <c r="Y142" s="80"/>
      <c r="Z142" s="80"/>
    </row>
    <row r="143" spans="2:26" ht="15.75" customHeight="1">
      <c r="B143" s="80"/>
      <c r="C143" s="80"/>
      <c r="D143" s="80"/>
      <c r="E143" s="80"/>
      <c r="F143" s="80"/>
      <c r="G143" s="80"/>
      <c r="H143" s="80"/>
      <c r="I143" s="80"/>
      <c r="J143" s="80"/>
      <c r="K143" s="80"/>
      <c r="L143" s="80"/>
      <c r="M143" s="80"/>
      <c r="N143" s="80"/>
      <c r="O143" s="80"/>
      <c r="P143" s="80"/>
      <c r="Q143" s="80"/>
      <c r="R143" s="80"/>
      <c r="S143" s="80"/>
      <c r="T143" s="80"/>
      <c r="U143" s="80"/>
      <c r="V143" s="80"/>
      <c r="W143" s="80"/>
      <c r="X143" s="80"/>
      <c r="Y143" s="80"/>
      <c r="Z143" s="80"/>
    </row>
    <row r="144" spans="2:26" ht="15.75" customHeight="1">
      <c r="B144" s="80"/>
      <c r="C144" s="80"/>
      <c r="D144" s="80"/>
      <c r="E144" s="80"/>
      <c r="F144" s="80"/>
      <c r="G144" s="80"/>
      <c r="H144" s="80"/>
      <c r="I144" s="80"/>
      <c r="J144" s="80"/>
      <c r="K144" s="80"/>
      <c r="L144" s="80"/>
      <c r="M144" s="80"/>
      <c r="N144" s="80"/>
      <c r="O144" s="80"/>
      <c r="P144" s="80"/>
      <c r="Q144" s="80"/>
      <c r="R144" s="80"/>
      <c r="S144" s="80"/>
      <c r="T144" s="80"/>
      <c r="U144" s="80"/>
      <c r="V144" s="80"/>
      <c r="W144" s="80"/>
      <c r="X144" s="80"/>
      <c r="Y144" s="80"/>
      <c r="Z144" s="80"/>
    </row>
    <row r="145" spans="2:26" ht="15.75" customHeight="1">
      <c r="B145" s="80"/>
      <c r="C145" s="80"/>
      <c r="D145" s="80"/>
      <c r="E145" s="80"/>
      <c r="F145" s="80"/>
      <c r="G145" s="80"/>
      <c r="H145" s="80"/>
      <c r="I145" s="80"/>
      <c r="J145" s="80"/>
      <c r="K145" s="80"/>
      <c r="L145" s="80"/>
      <c r="M145" s="80"/>
      <c r="N145" s="80"/>
      <c r="O145" s="80"/>
      <c r="P145" s="80"/>
      <c r="Q145" s="80"/>
      <c r="R145" s="80"/>
      <c r="S145" s="80"/>
      <c r="T145" s="80"/>
      <c r="U145" s="80"/>
      <c r="V145" s="80"/>
      <c r="W145" s="80"/>
      <c r="X145" s="80"/>
      <c r="Y145" s="80"/>
      <c r="Z145" s="80"/>
    </row>
    <row r="146" spans="2:26" ht="15.75" customHeight="1">
      <c r="B146" s="80"/>
      <c r="C146" s="80"/>
      <c r="D146" s="80"/>
      <c r="E146" s="80"/>
      <c r="F146" s="80"/>
      <c r="G146" s="80"/>
      <c r="H146" s="80"/>
      <c r="I146" s="80"/>
      <c r="J146" s="80"/>
      <c r="K146" s="80"/>
      <c r="L146" s="80"/>
      <c r="M146" s="80"/>
      <c r="N146" s="80"/>
      <c r="O146" s="80"/>
      <c r="P146" s="80"/>
      <c r="Q146" s="80"/>
      <c r="R146" s="80"/>
      <c r="S146" s="80"/>
      <c r="T146" s="80"/>
      <c r="U146" s="80"/>
      <c r="V146" s="80"/>
      <c r="W146" s="80"/>
      <c r="X146" s="80"/>
      <c r="Y146" s="80"/>
      <c r="Z146" s="80"/>
    </row>
    <row r="147" spans="2:26" ht="15.75" customHeight="1">
      <c r="B147" s="80"/>
      <c r="C147" s="80"/>
      <c r="D147" s="80"/>
      <c r="E147" s="80"/>
      <c r="F147" s="80"/>
      <c r="G147" s="80"/>
      <c r="H147" s="80"/>
      <c r="I147" s="80"/>
      <c r="J147" s="80"/>
      <c r="K147" s="80"/>
      <c r="L147" s="80"/>
      <c r="M147" s="80"/>
      <c r="N147" s="80"/>
      <c r="O147" s="80"/>
      <c r="P147" s="80"/>
      <c r="Q147" s="80"/>
      <c r="R147" s="80"/>
      <c r="S147" s="80"/>
      <c r="T147" s="80"/>
      <c r="U147" s="80"/>
      <c r="V147" s="80"/>
      <c r="W147" s="80"/>
      <c r="X147" s="80"/>
      <c r="Y147" s="80"/>
      <c r="Z147" s="80"/>
    </row>
    <row r="148" spans="2:26" ht="15.75" customHeight="1">
      <c r="B148" s="80"/>
      <c r="C148" s="80"/>
      <c r="D148" s="80"/>
      <c r="E148" s="80"/>
      <c r="F148" s="80"/>
      <c r="G148" s="80"/>
      <c r="H148" s="80"/>
      <c r="I148" s="80"/>
      <c r="J148" s="80"/>
      <c r="K148" s="80"/>
      <c r="L148" s="80"/>
      <c r="M148" s="80"/>
      <c r="N148" s="80"/>
      <c r="O148" s="80"/>
      <c r="P148" s="80"/>
      <c r="Q148" s="80"/>
      <c r="R148" s="80"/>
      <c r="S148" s="80"/>
      <c r="T148" s="80"/>
      <c r="U148" s="80"/>
      <c r="V148" s="80"/>
      <c r="W148" s="80"/>
      <c r="X148" s="80"/>
      <c r="Y148" s="80"/>
      <c r="Z148" s="80"/>
    </row>
    <row r="149" spans="2:26" ht="15.75" customHeight="1">
      <c r="B149" s="80"/>
      <c r="C149" s="80"/>
      <c r="D149" s="80"/>
      <c r="E149" s="80"/>
      <c r="F149" s="80"/>
      <c r="G149" s="80"/>
      <c r="H149" s="80"/>
      <c r="I149" s="80"/>
      <c r="J149" s="80"/>
      <c r="K149" s="80"/>
      <c r="L149" s="80"/>
      <c r="M149" s="80"/>
      <c r="N149" s="80"/>
      <c r="O149" s="80"/>
      <c r="P149" s="80"/>
      <c r="Q149" s="80"/>
      <c r="R149" s="80"/>
      <c r="S149" s="80"/>
      <c r="T149" s="80"/>
      <c r="U149" s="80"/>
      <c r="V149" s="80"/>
      <c r="W149" s="80"/>
      <c r="X149" s="80"/>
      <c r="Y149" s="80"/>
      <c r="Z149" s="80"/>
    </row>
    <row r="150" spans="2:26" ht="15.75" customHeight="1">
      <c r="B150" s="80"/>
      <c r="C150" s="80"/>
      <c r="D150" s="80"/>
      <c r="E150" s="80"/>
      <c r="F150" s="80"/>
      <c r="G150" s="80"/>
      <c r="H150" s="80"/>
      <c r="I150" s="80"/>
      <c r="J150" s="80"/>
      <c r="K150" s="80"/>
      <c r="L150" s="80"/>
      <c r="M150" s="80"/>
      <c r="N150" s="80"/>
      <c r="O150" s="80"/>
      <c r="P150" s="80"/>
      <c r="Q150" s="80"/>
      <c r="R150" s="80"/>
      <c r="S150" s="80"/>
      <c r="T150" s="80"/>
      <c r="U150" s="80"/>
      <c r="V150" s="80"/>
      <c r="W150" s="80"/>
      <c r="X150" s="80"/>
      <c r="Y150" s="80"/>
      <c r="Z150" s="80"/>
    </row>
    <row r="151" spans="2:26" ht="15.75" customHeight="1">
      <c r="B151" s="80"/>
      <c r="C151" s="80"/>
      <c r="D151" s="80"/>
      <c r="E151" s="80"/>
      <c r="F151" s="80"/>
      <c r="G151" s="80"/>
      <c r="H151" s="80"/>
      <c r="I151" s="80"/>
      <c r="J151" s="80"/>
      <c r="K151" s="80"/>
      <c r="L151" s="80"/>
      <c r="M151" s="80"/>
      <c r="N151" s="80"/>
      <c r="O151" s="80"/>
      <c r="P151" s="80"/>
      <c r="Q151" s="80"/>
      <c r="R151" s="80"/>
      <c r="S151" s="80"/>
      <c r="T151" s="80"/>
      <c r="U151" s="80"/>
      <c r="V151" s="80"/>
      <c r="W151" s="80"/>
      <c r="X151" s="80"/>
      <c r="Y151" s="80"/>
      <c r="Z151" s="80"/>
    </row>
    <row r="152" spans="2:26" ht="15.75" customHeight="1">
      <c r="B152" s="80"/>
      <c r="C152" s="80"/>
      <c r="D152" s="80"/>
      <c r="E152" s="80"/>
      <c r="F152" s="80"/>
      <c r="G152" s="80"/>
      <c r="H152" s="80"/>
      <c r="I152" s="80"/>
      <c r="J152" s="80"/>
      <c r="K152" s="80"/>
      <c r="L152" s="80"/>
      <c r="M152" s="80"/>
      <c r="N152" s="80"/>
      <c r="O152" s="80"/>
      <c r="P152" s="80"/>
      <c r="Q152" s="80"/>
      <c r="R152" s="80"/>
      <c r="S152" s="80"/>
      <c r="T152" s="80"/>
      <c r="U152" s="80"/>
      <c r="V152" s="80"/>
      <c r="W152" s="80"/>
      <c r="X152" s="80"/>
      <c r="Y152" s="80"/>
      <c r="Z152" s="80"/>
    </row>
    <row r="153" spans="2:26" ht="15.75" customHeight="1">
      <c r="B153" s="80"/>
      <c r="C153" s="80"/>
      <c r="D153" s="80"/>
      <c r="E153" s="80"/>
      <c r="F153" s="80"/>
      <c r="G153" s="80"/>
      <c r="H153" s="80"/>
      <c r="I153" s="80"/>
      <c r="J153" s="80"/>
      <c r="K153" s="80"/>
      <c r="L153" s="80"/>
      <c r="M153" s="80"/>
      <c r="N153" s="80"/>
      <c r="O153" s="80"/>
      <c r="P153" s="80"/>
      <c r="Q153" s="80"/>
      <c r="R153" s="80"/>
      <c r="S153" s="80"/>
      <c r="T153" s="80"/>
      <c r="U153" s="80"/>
      <c r="V153" s="80"/>
      <c r="W153" s="80"/>
      <c r="X153" s="80"/>
      <c r="Y153" s="80"/>
      <c r="Z153" s="80"/>
    </row>
    <row r="154" spans="2:26" ht="15.75" customHeight="1">
      <c r="B154" s="80"/>
      <c r="C154" s="80"/>
      <c r="D154" s="80"/>
      <c r="E154" s="80"/>
      <c r="F154" s="80"/>
      <c r="G154" s="80"/>
      <c r="H154" s="80"/>
      <c r="I154" s="80"/>
      <c r="J154" s="80"/>
      <c r="K154" s="80"/>
      <c r="L154" s="80"/>
      <c r="M154" s="80"/>
      <c r="N154" s="80"/>
      <c r="O154" s="80"/>
      <c r="P154" s="80"/>
      <c r="Q154" s="80"/>
      <c r="R154" s="80"/>
      <c r="S154" s="80"/>
      <c r="T154" s="80"/>
      <c r="U154" s="80"/>
      <c r="V154" s="80"/>
      <c r="W154" s="80"/>
      <c r="X154" s="80"/>
      <c r="Y154" s="80"/>
      <c r="Z154" s="80"/>
    </row>
    <row r="155" spans="2:26" ht="15.75" customHeight="1">
      <c r="B155" s="80"/>
      <c r="C155" s="80"/>
      <c r="D155" s="80"/>
      <c r="E155" s="80"/>
      <c r="F155" s="80"/>
      <c r="G155" s="80"/>
      <c r="H155" s="80"/>
      <c r="I155" s="80"/>
      <c r="J155" s="80"/>
      <c r="K155" s="80"/>
      <c r="L155" s="80"/>
      <c r="M155" s="80"/>
      <c r="N155" s="80"/>
      <c r="O155" s="80"/>
      <c r="P155" s="80"/>
      <c r="Q155" s="80"/>
      <c r="R155" s="80"/>
      <c r="S155" s="80"/>
      <c r="T155" s="80"/>
      <c r="U155" s="80"/>
      <c r="V155" s="80"/>
      <c r="W155" s="80"/>
      <c r="X155" s="80"/>
      <c r="Y155" s="80"/>
      <c r="Z155" s="80"/>
    </row>
    <row r="156" spans="2:26" ht="15.75" customHeight="1">
      <c r="B156" s="80"/>
      <c r="C156" s="80"/>
      <c r="D156" s="80"/>
      <c r="E156" s="80"/>
      <c r="F156" s="80"/>
      <c r="G156" s="80"/>
      <c r="H156" s="80"/>
      <c r="I156" s="80"/>
      <c r="J156" s="80"/>
      <c r="K156" s="80"/>
      <c r="L156" s="80"/>
      <c r="M156" s="80"/>
      <c r="N156" s="80"/>
      <c r="O156" s="80"/>
      <c r="P156" s="80"/>
      <c r="Q156" s="80"/>
      <c r="R156" s="80"/>
      <c r="S156" s="80"/>
      <c r="T156" s="80"/>
      <c r="U156" s="80"/>
      <c r="V156" s="80"/>
      <c r="W156" s="80"/>
      <c r="X156" s="80"/>
      <c r="Y156" s="80"/>
      <c r="Z156" s="80"/>
    </row>
    <row r="157" spans="2:26" ht="15.75" customHeight="1">
      <c r="B157" s="80"/>
      <c r="C157" s="80"/>
      <c r="D157" s="80"/>
      <c r="E157" s="80"/>
      <c r="F157" s="80"/>
      <c r="G157" s="80"/>
      <c r="H157" s="80"/>
      <c r="I157" s="80"/>
      <c r="J157" s="80"/>
      <c r="K157" s="80"/>
      <c r="L157" s="80"/>
      <c r="M157" s="80"/>
      <c r="N157" s="80"/>
      <c r="O157" s="80"/>
      <c r="P157" s="80"/>
      <c r="Q157" s="80"/>
      <c r="R157" s="80"/>
      <c r="S157" s="80"/>
      <c r="T157" s="80"/>
      <c r="U157" s="80"/>
      <c r="V157" s="80"/>
      <c r="W157" s="80"/>
      <c r="X157" s="80"/>
      <c r="Y157" s="80"/>
      <c r="Z157" s="80"/>
    </row>
    <row r="158" spans="2:26" ht="15.75" customHeight="1">
      <c r="B158" s="80"/>
      <c r="C158" s="80"/>
      <c r="D158" s="80"/>
      <c r="E158" s="80"/>
      <c r="F158" s="80"/>
      <c r="G158" s="80"/>
      <c r="H158" s="80"/>
      <c r="I158" s="80"/>
      <c r="J158" s="80"/>
      <c r="K158" s="80"/>
      <c r="L158" s="80"/>
      <c r="M158" s="80"/>
      <c r="N158" s="80"/>
      <c r="O158" s="80"/>
      <c r="P158" s="80"/>
      <c r="Q158" s="80"/>
      <c r="R158" s="80"/>
      <c r="S158" s="80"/>
      <c r="T158" s="80"/>
      <c r="U158" s="80"/>
      <c r="V158" s="80"/>
      <c r="W158" s="80"/>
      <c r="X158" s="80"/>
      <c r="Y158" s="80"/>
      <c r="Z158" s="80"/>
    </row>
    <row r="159" spans="2:26" ht="15.75" customHeight="1">
      <c r="B159" s="80"/>
      <c r="C159" s="80"/>
      <c r="D159" s="80"/>
      <c r="E159" s="80"/>
      <c r="F159" s="80"/>
      <c r="G159" s="80"/>
      <c r="H159" s="80"/>
      <c r="I159" s="80"/>
      <c r="J159" s="80"/>
      <c r="K159" s="80"/>
      <c r="L159" s="80"/>
      <c r="M159" s="80"/>
      <c r="N159" s="80"/>
      <c r="O159" s="80"/>
      <c r="P159" s="80"/>
      <c r="Q159" s="80"/>
      <c r="R159" s="80"/>
      <c r="S159" s="80"/>
      <c r="T159" s="80"/>
      <c r="U159" s="80"/>
      <c r="V159" s="80"/>
      <c r="W159" s="80"/>
      <c r="X159" s="80"/>
      <c r="Y159" s="80"/>
      <c r="Z159" s="80"/>
    </row>
    <row r="160" spans="2:26" ht="15.75" customHeight="1">
      <c r="B160" s="80"/>
      <c r="C160" s="80"/>
      <c r="D160" s="80"/>
      <c r="E160" s="80"/>
      <c r="F160" s="80"/>
      <c r="G160" s="80"/>
      <c r="H160" s="80"/>
      <c r="I160" s="80"/>
      <c r="J160" s="80"/>
      <c r="K160" s="80"/>
      <c r="L160" s="80"/>
      <c r="M160" s="80"/>
      <c r="N160" s="80"/>
      <c r="O160" s="80"/>
      <c r="P160" s="80"/>
      <c r="Q160" s="80"/>
      <c r="R160" s="80"/>
      <c r="S160" s="80"/>
      <c r="T160" s="80"/>
      <c r="U160" s="80"/>
      <c r="V160" s="80"/>
      <c r="W160" s="80"/>
      <c r="X160" s="80"/>
      <c r="Y160" s="80"/>
      <c r="Z160" s="80"/>
    </row>
    <row r="161" spans="2:26" ht="15.75" customHeight="1">
      <c r="B161" s="80"/>
      <c r="C161" s="80"/>
      <c r="D161" s="80"/>
      <c r="E161" s="80"/>
      <c r="F161" s="80"/>
      <c r="G161" s="80"/>
      <c r="H161" s="80"/>
      <c r="I161" s="80"/>
      <c r="J161" s="80"/>
      <c r="K161" s="80"/>
      <c r="L161" s="80"/>
      <c r="M161" s="80"/>
      <c r="N161" s="80"/>
      <c r="O161" s="80"/>
      <c r="P161" s="80"/>
      <c r="Q161" s="80"/>
      <c r="R161" s="80"/>
      <c r="S161" s="80"/>
      <c r="T161" s="80"/>
      <c r="U161" s="80"/>
      <c r="V161" s="80"/>
      <c r="W161" s="80"/>
      <c r="X161" s="80"/>
      <c r="Y161" s="80"/>
      <c r="Z161" s="80"/>
    </row>
    <row r="162" spans="2:26" ht="15.75" customHeight="1">
      <c r="B162" s="80"/>
      <c r="C162" s="80"/>
      <c r="D162" s="80"/>
      <c r="E162" s="80"/>
      <c r="F162" s="80"/>
      <c r="G162" s="80"/>
      <c r="H162" s="80"/>
      <c r="I162" s="80"/>
      <c r="J162" s="80"/>
      <c r="K162" s="80"/>
      <c r="L162" s="80"/>
      <c r="M162" s="80"/>
      <c r="N162" s="80"/>
      <c r="O162" s="80"/>
      <c r="P162" s="80"/>
      <c r="Q162" s="80"/>
      <c r="R162" s="80"/>
      <c r="S162" s="80"/>
      <c r="T162" s="80"/>
      <c r="U162" s="80"/>
      <c r="V162" s="80"/>
      <c r="W162" s="80"/>
      <c r="X162" s="80"/>
      <c r="Y162" s="80"/>
      <c r="Z162" s="80"/>
    </row>
    <row r="163" spans="2:26" ht="15.75" customHeight="1">
      <c r="B163" s="80"/>
      <c r="C163" s="80"/>
      <c r="D163" s="80"/>
      <c r="E163" s="80"/>
      <c r="F163" s="80"/>
      <c r="G163" s="80"/>
      <c r="H163" s="80"/>
      <c r="I163" s="80"/>
      <c r="J163" s="80"/>
      <c r="K163" s="80"/>
      <c r="L163" s="80"/>
      <c r="M163" s="80"/>
      <c r="N163" s="80"/>
      <c r="O163" s="80"/>
      <c r="P163" s="80"/>
      <c r="Q163" s="80"/>
      <c r="R163" s="80"/>
      <c r="S163" s="80"/>
      <c r="T163" s="80"/>
      <c r="U163" s="80"/>
      <c r="V163" s="80"/>
      <c r="W163" s="80"/>
      <c r="X163" s="80"/>
      <c r="Y163" s="80"/>
      <c r="Z163" s="80"/>
    </row>
    <row r="164" spans="2:26" ht="15.75" customHeight="1">
      <c r="B164" s="80"/>
      <c r="C164" s="80"/>
      <c r="D164" s="80"/>
      <c r="E164" s="80"/>
      <c r="F164" s="80"/>
      <c r="G164" s="80"/>
      <c r="H164" s="80"/>
      <c r="I164" s="80"/>
      <c r="J164" s="80"/>
      <c r="K164" s="80"/>
      <c r="L164" s="80"/>
      <c r="M164" s="80"/>
      <c r="N164" s="80"/>
      <c r="O164" s="80"/>
      <c r="P164" s="80"/>
      <c r="Q164" s="80"/>
      <c r="R164" s="80"/>
      <c r="S164" s="80"/>
      <c r="T164" s="80"/>
      <c r="U164" s="80"/>
      <c r="V164" s="80"/>
      <c r="W164" s="80"/>
      <c r="X164" s="80"/>
      <c r="Y164" s="80"/>
      <c r="Z164" s="80"/>
    </row>
    <row r="165" spans="2:26" ht="15.75" customHeight="1">
      <c r="B165" s="80"/>
      <c r="C165" s="80"/>
      <c r="D165" s="80"/>
      <c r="E165" s="80"/>
      <c r="F165" s="80"/>
      <c r="G165" s="80"/>
      <c r="H165" s="80"/>
      <c r="I165" s="80"/>
      <c r="J165" s="80"/>
      <c r="K165" s="80"/>
      <c r="L165" s="80"/>
      <c r="M165" s="80"/>
      <c r="N165" s="80"/>
      <c r="O165" s="80"/>
      <c r="P165" s="80"/>
      <c r="Q165" s="80"/>
      <c r="R165" s="80"/>
      <c r="S165" s="80"/>
      <c r="T165" s="80"/>
      <c r="U165" s="80"/>
      <c r="V165" s="80"/>
      <c r="W165" s="80"/>
      <c r="X165" s="80"/>
      <c r="Y165" s="80"/>
      <c r="Z165" s="80"/>
    </row>
    <row r="166" spans="2:26" ht="15.75" customHeight="1">
      <c r="B166" s="80"/>
      <c r="C166" s="80"/>
      <c r="D166" s="80"/>
      <c r="E166" s="80"/>
      <c r="F166" s="80"/>
      <c r="G166" s="80"/>
      <c r="H166" s="80"/>
      <c r="I166" s="80"/>
      <c r="J166" s="80"/>
      <c r="K166" s="80"/>
      <c r="L166" s="80"/>
      <c r="M166" s="80"/>
      <c r="N166" s="80"/>
      <c r="O166" s="80"/>
      <c r="P166" s="80"/>
      <c r="Q166" s="80"/>
      <c r="R166" s="80"/>
      <c r="S166" s="80"/>
      <c r="T166" s="80"/>
      <c r="U166" s="80"/>
      <c r="V166" s="80"/>
      <c r="W166" s="80"/>
      <c r="X166" s="80"/>
      <c r="Y166" s="80"/>
      <c r="Z166" s="80"/>
    </row>
    <row r="167" spans="2:26" ht="15.75" customHeight="1">
      <c r="B167" s="80"/>
      <c r="C167" s="80"/>
      <c r="D167" s="80"/>
      <c r="E167" s="80"/>
      <c r="F167" s="80"/>
      <c r="G167" s="80"/>
      <c r="H167" s="80"/>
      <c r="I167" s="80"/>
      <c r="J167" s="80"/>
      <c r="K167" s="80"/>
      <c r="L167" s="80"/>
      <c r="M167" s="80"/>
      <c r="N167" s="80"/>
      <c r="O167" s="80"/>
      <c r="P167" s="80"/>
      <c r="Q167" s="80"/>
      <c r="R167" s="80"/>
      <c r="S167" s="80"/>
      <c r="T167" s="80"/>
      <c r="U167" s="80"/>
      <c r="V167" s="80"/>
      <c r="W167" s="80"/>
      <c r="X167" s="80"/>
      <c r="Y167" s="80"/>
      <c r="Z167" s="80"/>
    </row>
    <row r="168" spans="2:26" ht="15.75" customHeight="1">
      <c r="B168" s="80"/>
      <c r="C168" s="80"/>
      <c r="D168" s="80"/>
      <c r="E168" s="80"/>
      <c r="F168" s="80"/>
      <c r="G168" s="80"/>
      <c r="H168" s="80"/>
      <c r="I168" s="80"/>
      <c r="J168" s="80"/>
      <c r="K168" s="80"/>
      <c r="L168" s="80"/>
      <c r="M168" s="80"/>
      <c r="N168" s="80"/>
      <c r="O168" s="80"/>
      <c r="P168" s="80"/>
      <c r="Q168" s="80"/>
      <c r="R168" s="80"/>
      <c r="S168" s="80"/>
      <c r="T168" s="80"/>
      <c r="U168" s="80"/>
      <c r="V168" s="80"/>
      <c r="W168" s="80"/>
      <c r="X168" s="80"/>
      <c r="Y168" s="80"/>
      <c r="Z168" s="80"/>
    </row>
    <row r="169" spans="2:26" ht="15.75" customHeight="1">
      <c r="B169" s="80"/>
      <c r="C169" s="80"/>
      <c r="D169" s="80"/>
      <c r="E169" s="80"/>
      <c r="F169" s="80"/>
      <c r="G169" s="80"/>
      <c r="H169" s="80"/>
      <c r="I169" s="80"/>
      <c r="J169" s="80"/>
      <c r="K169" s="80"/>
      <c r="L169" s="80"/>
      <c r="M169" s="80"/>
      <c r="N169" s="80"/>
      <c r="O169" s="80"/>
      <c r="P169" s="80"/>
      <c r="Q169" s="80"/>
      <c r="R169" s="80"/>
      <c r="S169" s="80"/>
      <c r="T169" s="80"/>
      <c r="U169" s="80"/>
      <c r="V169" s="80"/>
      <c r="W169" s="80"/>
      <c r="X169" s="80"/>
      <c r="Y169" s="80"/>
      <c r="Z169" s="80"/>
    </row>
    <row r="170" spans="2:26" ht="15.75" customHeight="1">
      <c r="B170" s="80"/>
      <c r="C170" s="80"/>
      <c r="D170" s="80"/>
      <c r="E170" s="80"/>
      <c r="F170" s="80"/>
      <c r="G170" s="80"/>
      <c r="H170" s="80"/>
      <c r="I170" s="80"/>
      <c r="J170" s="80"/>
      <c r="K170" s="80"/>
      <c r="L170" s="80"/>
      <c r="M170" s="80"/>
      <c r="N170" s="80"/>
      <c r="O170" s="80"/>
      <c r="P170" s="80"/>
      <c r="Q170" s="80"/>
      <c r="R170" s="80"/>
      <c r="S170" s="80"/>
      <c r="T170" s="80"/>
      <c r="U170" s="80"/>
      <c r="V170" s="80"/>
      <c r="W170" s="80"/>
      <c r="X170" s="80"/>
      <c r="Y170" s="80"/>
      <c r="Z170" s="80"/>
    </row>
    <row r="171" spans="2:26" ht="15.75" customHeight="1">
      <c r="B171" s="80"/>
      <c r="C171" s="80"/>
      <c r="D171" s="80"/>
      <c r="E171" s="80"/>
      <c r="F171" s="80"/>
      <c r="G171" s="80"/>
      <c r="H171" s="80"/>
      <c r="I171" s="80"/>
      <c r="J171" s="80"/>
      <c r="K171" s="80"/>
      <c r="L171" s="80"/>
      <c r="M171" s="80"/>
      <c r="N171" s="80"/>
      <c r="O171" s="80"/>
      <c r="P171" s="80"/>
      <c r="Q171" s="80"/>
      <c r="R171" s="80"/>
      <c r="S171" s="80"/>
      <c r="T171" s="80"/>
      <c r="U171" s="80"/>
      <c r="V171" s="80"/>
      <c r="W171" s="80"/>
      <c r="X171" s="80"/>
      <c r="Y171" s="80"/>
      <c r="Z171" s="80"/>
    </row>
    <row r="172" spans="2:26" ht="15.75" customHeight="1">
      <c r="B172" s="80"/>
      <c r="C172" s="80"/>
      <c r="D172" s="80"/>
      <c r="E172" s="80"/>
      <c r="F172" s="80"/>
      <c r="G172" s="80"/>
      <c r="H172" s="80"/>
      <c r="I172" s="80"/>
      <c r="J172" s="80"/>
      <c r="K172" s="80"/>
      <c r="L172" s="80"/>
      <c r="M172" s="80"/>
      <c r="N172" s="80"/>
      <c r="O172" s="80"/>
      <c r="P172" s="80"/>
      <c r="Q172" s="80"/>
      <c r="R172" s="80"/>
      <c r="S172" s="80"/>
      <c r="T172" s="80"/>
      <c r="U172" s="80"/>
      <c r="V172" s="80"/>
      <c r="W172" s="80"/>
      <c r="X172" s="80"/>
      <c r="Y172" s="80"/>
      <c r="Z172" s="80"/>
    </row>
    <row r="173" spans="2:26" ht="15.75" customHeight="1">
      <c r="B173" s="80"/>
      <c r="C173" s="80"/>
      <c r="D173" s="80"/>
      <c r="E173" s="80"/>
      <c r="F173" s="80"/>
      <c r="G173" s="80"/>
      <c r="H173" s="80"/>
      <c r="I173" s="80"/>
      <c r="J173" s="80"/>
      <c r="K173" s="80"/>
      <c r="L173" s="80"/>
      <c r="M173" s="80"/>
      <c r="N173" s="80"/>
      <c r="O173" s="80"/>
      <c r="P173" s="80"/>
      <c r="Q173" s="80"/>
      <c r="R173" s="80"/>
      <c r="S173" s="80"/>
      <c r="T173" s="80"/>
      <c r="U173" s="80"/>
      <c r="V173" s="80"/>
      <c r="W173" s="80"/>
      <c r="X173" s="80"/>
      <c r="Y173" s="80"/>
      <c r="Z173" s="80"/>
    </row>
    <row r="174" spans="2:26" ht="15.75" customHeight="1">
      <c r="B174" s="80"/>
      <c r="C174" s="80"/>
      <c r="D174" s="80"/>
      <c r="E174" s="80"/>
      <c r="F174" s="80"/>
      <c r="G174" s="80"/>
      <c r="H174" s="80"/>
      <c r="I174" s="80"/>
      <c r="J174" s="80"/>
      <c r="K174" s="80"/>
      <c r="L174" s="80"/>
      <c r="M174" s="80"/>
      <c r="N174" s="80"/>
      <c r="O174" s="80"/>
      <c r="P174" s="80"/>
      <c r="Q174" s="80"/>
      <c r="R174" s="80"/>
      <c r="S174" s="80"/>
      <c r="T174" s="80"/>
      <c r="U174" s="80"/>
      <c r="V174" s="80"/>
      <c r="W174" s="80"/>
      <c r="X174" s="80"/>
      <c r="Y174" s="80"/>
      <c r="Z174" s="80"/>
    </row>
    <row r="175" spans="2:26" ht="15.75" customHeight="1">
      <c r="B175" s="80"/>
      <c r="C175" s="80"/>
      <c r="D175" s="80"/>
      <c r="E175" s="80"/>
      <c r="F175" s="80"/>
      <c r="G175" s="80"/>
      <c r="H175" s="80"/>
      <c r="I175" s="80"/>
      <c r="J175" s="80"/>
      <c r="K175" s="80"/>
      <c r="L175" s="80"/>
      <c r="M175" s="80"/>
      <c r="N175" s="80"/>
      <c r="O175" s="80"/>
      <c r="P175" s="80"/>
      <c r="Q175" s="80"/>
      <c r="R175" s="80"/>
      <c r="S175" s="80"/>
      <c r="T175" s="80"/>
      <c r="U175" s="80"/>
      <c r="V175" s="80"/>
      <c r="W175" s="80"/>
      <c r="X175" s="80"/>
      <c r="Y175" s="80"/>
      <c r="Z175" s="80"/>
    </row>
    <row r="176" spans="2:26" ht="15.75" customHeight="1">
      <c r="B176" s="80"/>
      <c r="C176" s="80"/>
      <c r="D176" s="80"/>
      <c r="E176" s="80"/>
      <c r="F176" s="80"/>
      <c r="G176" s="80"/>
      <c r="H176" s="80"/>
      <c r="I176" s="80"/>
      <c r="J176" s="80"/>
      <c r="K176" s="80"/>
      <c r="L176" s="80"/>
      <c r="M176" s="80"/>
      <c r="N176" s="80"/>
      <c r="O176" s="80"/>
      <c r="P176" s="80"/>
      <c r="Q176" s="80"/>
      <c r="R176" s="80"/>
      <c r="S176" s="80"/>
      <c r="T176" s="80"/>
      <c r="U176" s="80"/>
      <c r="V176" s="80"/>
      <c r="W176" s="80"/>
      <c r="X176" s="80"/>
      <c r="Y176" s="80"/>
      <c r="Z176" s="80"/>
    </row>
    <row r="177" spans="2:26" ht="15.75" customHeight="1">
      <c r="B177" s="80"/>
      <c r="C177" s="80"/>
      <c r="D177" s="80"/>
      <c r="E177" s="80"/>
      <c r="F177" s="80"/>
      <c r="G177" s="80"/>
      <c r="H177" s="80"/>
      <c r="I177" s="80"/>
      <c r="J177" s="80"/>
      <c r="K177" s="80"/>
      <c r="L177" s="80"/>
      <c r="M177" s="80"/>
      <c r="N177" s="80"/>
      <c r="O177" s="80"/>
      <c r="P177" s="80"/>
      <c r="Q177" s="80"/>
      <c r="R177" s="80"/>
      <c r="S177" s="80"/>
      <c r="T177" s="80"/>
      <c r="U177" s="80"/>
      <c r="V177" s="80"/>
      <c r="W177" s="80"/>
      <c r="X177" s="80"/>
      <c r="Y177" s="80"/>
      <c r="Z177" s="80"/>
    </row>
    <row r="178" spans="2:26" ht="15.75" customHeight="1">
      <c r="B178" s="80"/>
      <c r="C178" s="80"/>
      <c r="D178" s="80"/>
      <c r="E178" s="80"/>
      <c r="F178" s="80"/>
      <c r="G178" s="80"/>
      <c r="H178" s="80"/>
      <c r="I178" s="80"/>
      <c r="J178" s="80"/>
      <c r="K178" s="80"/>
      <c r="L178" s="80"/>
      <c r="M178" s="80"/>
      <c r="N178" s="80"/>
      <c r="O178" s="80"/>
      <c r="P178" s="80"/>
      <c r="Q178" s="80"/>
      <c r="R178" s="80"/>
      <c r="S178" s="80"/>
      <c r="T178" s="80"/>
      <c r="U178" s="80"/>
      <c r="V178" s="80"/>
      <c r="W178" s="80"/>
      <c r="X178" s="80"/>
      <c r="Y178" s="80"/>
      <c r="Z178" s="80"/>
    </row>
    <row r="179" spans="2:26" ht="15.75" customHeight="1">
      <c r="B179" s="80"/>
      <c r="C179" s="80"/>
      <c r="D179" s="80"/>
      <c r="E179" s="80"/>
      <c r="F179" s="80"/>
      <c r="G179" s="80"/>
      <c r="H179" s="80"/>
      <c r="I179" s="80"/>
      <c r="J179" s="80"/>
      <c r="K179" s="80"/>
      <c r="L179" s="80"/>
      <c r="M179" s="80"/>
      <c r="N179" s="80"/>
      <c r="O179" s="80"/>
      <c r="P179" s="80"/>
      <c r="Q179" s="80"/>
      <c r="R179" s="80"/>
      <c r="S179" s="80"/>
      <c r="T179" s="80"/>
      <c r="U179" s="80"/>
      <c r="V179" s="80"/>
      <c r="W179" s="80"/>
      <c r="X179" s="80"/>
      <c r="Y179" s="80"/>
      <c r="Z179" s="80"/>
    </row>
    <row r="180" spans="2:26" ht="15.75" customHeight="1">
      <c r="B180" s="80"/>
      <c r="C180" s="80"/>
      <c r="D180" s="80"/>
      <c r="E180" s="80"/>
      <c r="F180" s="80"/>
      <c r="G180" s="80"/>
      <c r="H180" s="80"/>
      <c r="I180" s="80"/>
      <c r="J180" s="80"/>
      <c r="K180" s="80"/>
      <c r="L180" s="80"/>
      <c r="M180" s="80"/>
      <c r="N180" s="80"/>
      <c r="O180" s="80"/>
      <c r="P180" s="80"/>
      <c r="Q180" s="80"/>
      <c r="R180" s="80"/>
      <c r="S180" s="80"/>
      <c r="T180" s="80"/>
      <c r="U180" s="80"/>
      <c r="V180" s="80"/>
      <c r="W180" s="80"/>
      <c r="X180" s="80"/>
      <c r="Y180" s="80"/>
      <c r="Z180" s="80"/>
    </row>
    <row r="181" spans="2:26" ht="15.75" customHeight="1">
      <c r="B181" s="80"/>
      <c r="C181" s="80"/>
      <c r="D181" s="80"/>
      <c r="E181" s="80"/>
      <c r="F181" s="80"/>
      <c r="G181" s="80"/>
      <c r="H181" s="80"/>
      <c r="I181" s="80"/>
      <c r="J181" s="80"/>
      <c r="K181" s="80"/>
      <c r="L181" s="80"/>
      <c r="M181" s="80"/>
      <c r="N181" s="80"/>
      <c r="O181" s="80"/>
      <c r="P181" s="80"/>
      <c r="Q181" s="80"/>
      <c r="R181" s="80"/>
      <c r="S181" s="80"/>
      <c r="T181" s="80"/>
      <c r="U181" s="80"/>
      <c r="V181" s="80"/>
      <c r="W181" s="80"/>
      <c r="X181" s="80"/>
      <c r="Y181" s="80"/>
      <c r="Z181" s="80"/>
    </row>
    <row r="182" spans="2:26" ht="15.75" customHeight="1">
      <c r="B182" s="80"/>
      <c r="C182" s="80"/>
      <c r="D182" s="80"/>
      <c r="E182" s="80"/>
      <c r="F182" s="80"/>
      <c r="G182" s="80"/>
      <c r="H182" s="80"/>
      <c r="I182" s="80"/>
      <c r="J182" s="80"/>
      <c r="K182" s="80"/>
      <c r="L182" s="80"/>
      <c r="M182" s="80"/>
      <c r="N182" s="80"/>
      <c r="O182" s="80"/>
      <c r="P182" s="80"/>
      <c r="Q182" s="80"/>
      <c r="R182" s="80"/>
      <c r="S182" s="80"/>
      <c r="T182" s="80"/>
      <c r="U182" s="80"/>
      <c r="V182" s="80"/>
      <c r="W182" s="80"/>
      <c r="X182" s="80"/>
      <c r="Y182" s="80"/>
      <c r="Z182" s="80"/>
    </row>
    <row r="183" spans="2:26" ht="15.75" customHeight="1">
      <c r="B183" s="80"/>
      <c r="C183" s="80"/>
      <c r="D183" s="80"/>
      <c r="E183" s="80"/>
      <c r="F183" s="80"/>
      <c r="G183" s="80"/>
      <c r="H183" s="80"/>
      <c r="I183" s="80"/>
      <c r="J183" s="80"/>
      <c r="K183" s="80"/>
      <c r="L183" s="80"/>
      <c r="M183" s="80"/>
      <c r="N183" s="80"/>
      <c r="O183" s="80"/>
      <c r="P183" s="80"/>
      <c r="Q183" s="80"/>
      <c r="R183" s="80"/>
      <c r="S183" s="80"/>
      <c r="T183" s="80"/>
      <c r="U183" s="80"/>
      <c r="V183" s="80"/>
      <c r="W183" s="80"/>
      <c r="X183" s="80"/>
      <c r="Y183" s="80"/>
      <c r="Z183" s="80"/>
    </row>
    <row r="184" spans="2:26" ht="15.75" customHeight="1">
      <c r="B184" s="80"/>
      <c r="C184" s="80"/>
      <c r="D184" s="80"/>
      <c r="E184" s="80"/>
      <c r="F184" s="80"/>
      <c r="G184" s="80"/>
      <c r="H184" s="80"/>
      <c r="I184" s="80"/>
      <c r="J184" s="80"/>
      <c r="K184" s="80"/>
      <c r="L184" s="80"/>
      <c r="M184" s="80"/>
      <c r="N184" s="80"/>
      <c r="O184" s="80"/>
      <c r="P184" s="80"/>
      <c r="Q184" s="80"/>
      <c r="R184" s="80"/>
      <c r="S184" s="80"/>
      <c r="T184" s="80"/>
      <c r="U184" s="80"/>
      <c r="V184" s="80"/>
      <c r="W184" s="80"/>
      <c r="X184" s="80"/>
      <c r="Y184" s="80"/>
      <c r="Z184" s="80"/>
    </row>
    <row r="185" spans="2:26" ht="15.75" customHeight="1">
      <c r="B185" s="80"/>
      <c r="C185" s="80"/>
      <c r="D185" s="80"/>
      <c r="E185" s="80"/>
      <c r="F185" s="80"/>
      <c r="G185" s="80"/>
      <c r="H185" s="80"/>
      <c r="I185" s="80"/>
      <c r="J185" s="80"/>
      <c r="K185" s="80"/>
      <c r="L185" s="80"/>
      <c r="M185" s="80"/>
      <c r="N185" s="80"/>
      <c r="O185" s="80"/>
      <c r="P185" s="80"/>
      <c r="Q185" s="80"/>
      <c r="R185" s="80"/>
      <c r="S185" s="80"/>
      <c r="T185" s="80"/>
      <c r="U185" s="80"/>
      <c r="V185" s="80"/>
      <c r="W185" s="80"/>
      <c r="X185" s="80"/>
      <c r="Y185" s="80"/>
      <c r="Z185" s="80"/>
    </row>
    <row r="186" spans="2:26" ht="15.75" customHeight="1">
      <c r="B186" s="80"/>
      <c r="C186" s="80"/>
      <c r="D186" s="80"/>
      <c r="E186" s="80"/>
      <c r="F186" s="80"/>
      <c r="G186" s="80"/>
      <c r="H186" s="80"/>
      <c r="I186" s="80"/>
      <c r="J186" s="80"/>
      <c r="K186" s="80"/>
      <c r="L186" s="80"/>
      <c r="M186" s="80"/>
      <c r="N186" s="80"/>
      <c r="O186" s="80"/>
      <c r="P186" s="80"/>
      <c r="Q186" s="80"/>
      <c r="R186" s="80"/>
      <c r="S186" s="80"/>
      <c r="T186" s="80"/>
      <c r="U186" s="80"/>
      <c r="V186" s="80"/>
      <c r="W186" s="80"/>
      <c r="X186" s="80"/>
      <c r="Y186" s="80"/>
      <c r="Z186" s="80"/>
    </row>
    <row r="187" spans="2:26" ht="15.75" customHeight="1">
      <c r="B187" s="80"/>
      <c r="C187" s="80"/>
      <c r="D187" s="80"/>
      <c r="E187" s="80"/>
      <c r="F187" s="80"/>
      <c r="G187" s="80"/>
      <c r="H187" s="80"/>
      <c r="I187" s="80"/>
      <c r="J187" s="80"/>
      <c r="K187" s="80"/>
      <c r="L187" s="80"/>
      <c r="M187" s="80"/>
      <c r="N187" s="80"/>
      <c r="O187" s="80"/>
      <c r="P187" s="80"/>
      <c r="Q187" s="80"/>
      <c r="R187" s="80"/>
      <c r="S187" s="80"/>
      <c r="T187" s="80"/>
      <c r="U187" s="80"/>
      <c r="V187" s="80"/>
      <c r="W187" s="80"/>
      <c r="X187" s="80"/>
      <c r="Y187" s="80"/>
      <c r="Z187" s="80"/>
    </row>
    <row r="188" spans="2:26" ht="15.75" customHeight="1">
      <c r="B188" s="80"/>
      <c r="C188" s="80"/>
      <c r="D188" s="80"/>
      <c r="E188" s="80"/>
      <c r="F188" s="80"/>
      <c r="G188" s="80"/>
      <c r="H188" s="80"/>
      <c r="I188" s="80"/>
      <c r="J188" s="80"/>
      <c r="K188" s="80"/>
      <c r="L188" s="80"/>
      <c r="M188" s="80"/>
      <c r="N188" s="80"/>
      <c r="O188" s="80"/>
      <c r="P188" s="80"/>
      <c r="Q188" s="80"/>
      <c r="R188" s="80"/>
      <c r="S188" s="80"/>
      <c r="T188" s="80"/>
      <c r="U188" s="80"/>
      <c r="V188" s="80"/>
      <c r="W188" s="80"/>
      <c r="X188" s="80"/>
      <c r="Y188" s="80"/>
      <c r="Z188" s="80"/>
    </row>
    <row r="189" spans="2:26" ht="15.75" customHeight="1">
      <c r="B189" s="80"/>
      <c r="C189" s="80"/>
      <c r="D189" s="80"/>
      <c r="E189" s="80"/>
      <c r="F189" s="80"/>
      <c r="G189" s="80"/>
      <c r="H189" s="80"/>
      <c r="I189" s="80"/>
      <c r="J189" s="80"/>
      <c r="K189" s="80"/>
      <c r="L189" s="80"/>
      <c r="M189" s="80"/>
      <c r="N189" s="80"/>
      <c r="O189" s="80"/>
      <c r="P189" s="80"/>
      <c r="Q189" s="80"/>
      <c r="R189" s="80"/>
      <c r="S189" s="80"/>
      <c r="T189" s="80"/>
      <c r="U189" s="80"/>
      <c r="V189" s="80"/>
      <c r="W189" s="80"/>
      <c r="X189" s="80"/>
      <c r="Y189" s="80"/>
      <c r="Z189" s="80"/>
    </row>
    <row r="190" spans="2:26" ht="15.75" customHeight="1">
      <c r="B190" s="80"/>
      <c r="C190" s="80"/>
      <c r="D190" s="80"/>
      <c r="E190" s="80"/>
      <c r="F190" s="80"/>
      <c r="G190" s="80"/>
      <c r="H190" s="80"/>
      <c r="I190" s="80"/>
      <c r="J190" s="80"/>
      <c r="K190" s="80"/>
      <c r="L190" s="80"/>
      <c r="M190" s="80"/>
      <c r="N190" s="80"/>
      <c r="O190" s="80"/>
      <c r="P190" s="80"/>
      <c r="Q190" s="80"/>
      <c r="R190" s="80"/>
      <c r="S190" s="80"/>
      <c r="T190" s="80"/>
      <c r="U190" s="80"/>
      <c r="V190" s="80"/>
      <c r="W190" s="80"/>
      <c r="X190" s="80"/>
      <c r="Y190" s="80"/>
      <c r="Z190" s="80"/>
    </row>
    <row r="191" spans="2:26" ht="15.75" customHeight="1">
      <c r="B191" s="80"/>
      <c r="C191" s="80"/>
      <c r="D191" s="80"/>
      <c r="E191" s="80"/>
      <c r="F191" s="80"/>
      <c r="G191" s="80"/>
      <c r="H191" s="80"/>
      <c r="I191" s="80"/>
      <c r="J191" s="80"/>
      <c r="K191" s="80"/>
      <c r="L191" s="80"/>
      <c r="M191" s="80"/>
      <c r="N191" s="80"/>
      <c r="O191" s="80"/>
      <c r="P191" s="80"/>
      <c r="Q191" s="80"/>
      <c r="R191" s="80"/>
      <c r="S191" s="80"/>
      <c r="T191" s="80"/>
      <c r="U191" s="80"/>
      <c r="V191" s="80"/>
      <c r="W191" s="80"/>
      <c r="X191" s="80"/>
      <c r="Y191" s="80"/>
      <c r="Z191" s="80"/>
    </row>
    <row r="192" spans="2:26" ht="15.75" customHeight="1">
      <c r="B192" s="80"/>
      <c r="C192" s="80"/>
      <c r="D192" s="80"/>
      <c r="E192" s="80"/>
      <c r="F192" s="80"/>
      <c r="G192" s="80"/>
      <c r="H192" s="80"/>
      <c r="I192" s="80"/>
      <c r="J192" s="80"/>
      <c r="K192" s="80"/>
      <c r="L192" s="80"/>
      <c r="M192" s="80"/>
      <c r="N192" s="80"/>
      <c r="O192" s="80"/>
      <c r="P192" s="80"/>
      <c r="Q192" s="80"/>
      <c r="R192" s="80"/>
      <c r="S192" s="80"/>
      <c r="T192" s="80"/>
      <c r="U192" s="80"/>
      <c r="V192" s="80"/>
      <c r="W192" s="80"/>
      <c r="X192" s="80"/>
      <c r="Y192" s="80"/>
      <c r="Z192" s="80"/>
    </row>
    <row r="193" spans="2:26" ht="15.75" customHeight="1">
      <c r="B193" s="80"/>
      <c r="C193" s="80"/>
      <c r="D193" s="80"/>
      <c r="E193" s="80"/>
      <c r="F193" s="80"/>
      <c r="G193" s="80"/>
      <c r="H193" s="80"/>
      <c r="I193" s="80"/>
      <c r="J193" s="80"/>
      <c r="K193" s="80"/>
      <c r="L193" s="80"/>
      <c r="M193" s="80"/>
      <c r="N193" s="80"/>
      <c r="O193" s="80"/>
      <c r="P193" s="80"/>
      <c r="Q193" s="80"/>
      <c r="R193" s="80"/>
      <c r="S193" s="80"/>
      <c r="T193" s="80"/>
      <c r="U193" s="80"/>
      <c r="V193" s="80"/>
      <c r="W193" s="80"/>
      <c r="X193" s="80"/>
      <c r="Y193" s="80"/>
      <c r="Z193" s="80"/>
    </row>
    <row r="194" spans="2:26" ht="15.75" customHeight="1">
      <c r="B194" s="80"/>
      <c r="C194" s="80"/>
      <c r="D194" s="80"/>
      <c r="E194" s="80"/>
      <c r="F194" s="80"/>
      <c r="G194" s="80"/>
      <c r="H194" s="80"/>
      <c r="I194" s="80"/>
      <c r="J194" s="80"/>
      <c r="K194" s="80"/>
      <c r="L194" s="80"/>
      <c r="M194" s="80"/>
      <c r="N194" s="80"/>
      <c r="O194" s="80"/>
      <c r="P194" s="80"/>
      <c r="Q194" s="80"/>
      <c r="R194" s="80"/>
      <c r="S194" s="80"/>
      <c r="T194" s="80"/>
      <c r="U194" s="80"/>
      <c r="V194" s="80"/>
      <c r="W194" s="80"/>
      <c r="X194" s="80"/>
      <c r="Y194" s="80"/>
      <c r="Z194" s="80"/>
    </row>
    <row r="195" spans="2:26" ht="15.75" customHeight="1">
      <c r="B195" s="80"/>
      <c r="C195" s="80"/>
      <c r="D195" s="80"/>
      <c r="E195" s="80"/>
      <c r="F195" s="80"/>
      <c r="G195" s="80"/>
      <c r="H195" s="80"/>
      <c r="I195" s="80"/>
      <c r="J195" s="80"/>
      <c r="K195" s="80"/>
      <c r="L195" s="80"/>
      <c r="M195" s="80"/>
      <c r="N195" s="80"/>
      <c r="O195" s="80"/>
      <c r="P195" s="80"/>
      <c r="Q195" s="80"/>
      <c r="R195" s="80"/>
      <c r="S195" s="80"/>
      <c r="T195" s="80"/>
      <c r="U195" s="80"/>
      <c r="V195" s="80"/>
      <c r="W195" s="80"/>
      <c r="X195" s="80"/>
      <c r="Y195" s="80"/>
      <c r="Z195" s="80"/>
    </row>
    <row r="196" spans="2:26" ht="15.75" customHeight="1">
      <c r="B196" s="80"/>
      <c r="C196" s="80"/>
      <c r="D196" s="80"/>
      <c r="E196" s="80"/>
      <c r="F196" s="80"/>
      <c r="G196" s="80"/>
      <c r="H196" s="80"/>
      <c r="I196" s="80"/>
      <c r="J196" s="80"/>
      <c r="K196" s="80"/>
      <c r="L196" s="80"/>
      <c r="M196" s="80"/>
      <c r="N196" s="80"/>
      <c r="O196" s="80"/>
      <c r="P196" s="80"/>
      <c r="Q196" s="80"/>
      <c r="R196" s="80"/>
      <c r="S196" s="80"/>
      <c r="T196" s="80"/>
      <c r="U196" s="80"/>
      <c r="V196" s="80"/>
      <c r="W196" s="80"/>
      <c r="X196" s="80"/>
      <c r="Y196" s="80"/>
      <c r="Z196" s="80"/>
    </row>
    <row r="197" spans="2:26" ht="15.75" customHeight="1">
      <c r="B197" s="80"/>
      <c r="C197" s="80"/>
      <c r="D197" s="80"/>
      <c r="E197" s="80"/>
      <c r="F197" s="80"/>
      <c r="G197" s="80"/>
      <c r="H197" s="80"/>
      <c r="I197" s="80"/>
      <c r="J197" s="80"/>
      <c r="K197" s="80"/>
      <c r="L197" s="80"/>
      <c r="M197" s="80"/>
      <c r="N197" s="80"/>
      <c r="O197" s="80"/>
      <c r="P197" s="80"/>
      <c r="Q197" s="80"/>
      <c r="R197" s="80"/>
      <c r="S197" s="80"/>
      <c r="T197" s="80"/>
      <c r="U197" s="80"/>
      <c r="V197" s="80"/>
      <c r="W197" s="80"/>
      <c r="X197" s="80"/>
      <c r="Y197" s="80"/>
      <c r="Z197" s="80"/>
    </row>
    <row r="198" spans="2:26" ht="15.75" customHeight="1">
      <c r="B198" s="80"/>
      <c r="C198" s="80"/>
      <c r="D198" s="80"/>
      <c r="E198" s="80"/>
      <c r="F198" s="80"/>
      <c r="G198" s="80"/>
      <c r="H198" s="80"/>
      <c r="I198" s="80"/>
      <c r="J198" s="80"/>
      <c r="K198" s="80"/>
      <c r="L198" s="80"/>
      <c r="M198" s="80"/>
      <c r="N198" s="80"/>
      <c r="O198" s="80"/>
      <c r="P198" s="80"/>
      <c r="Q198" s="80"/>
      <c r="R198" s="80"/>
      <c r="S198" s="80"/>
      <c r="T198" s="80"/>
      <c r="U198" s="80"/>
      <c r="V198" s="80"/>
      <c r="W198" s="80"/>
      <c r="X198" s="80"/>
      <c r="Y198" s="80"/>
      <c r="Z198" s="80"/>
    </row>
  </sheetData>
  <sheetProtection sheet="1" objects="1" scenarios="1" selectLockedCells="1"/>
  <mergeCells count="98">
    <mergeCell ref="F115:I115"/>
    <mergeCell ref="C103:E103"/>
    <mergeCell ref="C104:E104"/>
    <mergeCell ref="C105:E105"/>
    <mergeCell ref="C106:O106"/>
    <mergeCell ref="D11:E11"/>
    <mergeCell ref="C49:D49"/>
    <mergeCell ref="C50:D50"/>
    <mergeCell ref="C16:D16"/>
    <mergeCell ref="C36:E36"/>
    <mergeCell ref="C100:E100"/>
    <mergeCell ref="C101:E101"/>
    <mergeCell ref="C102:E102"/>
    <mergeCell ref="C96:E96"/>
    <mergeCell ref="C97:E97"/>
    <mergeCell ref="C98:E98"/>
    <mergeCell ref="C99:E99"/>
    <mergeCell ref="C94:E94"/>
    <mergeCell ref="K88:L88"/>
    <mergeCell ref="K91:L91"/>
    <mergeCell ref="K92:L92"/>
    <mergeCell ref="J90:L90"/>
    <mergeCell ref="G92:H92"/>
    <mergeCell ref="I91:J91"/>
    <mergeCell ref="I92:J92"/>
    <mergeCell ref="D92:E92"/>
    <mergeCell ref="G91:H91"/>
    <mergeCell ref="C85:E85"/>
    <mergeCell ref="C93:E93"/>
    <mergeCell ref="D88:E88"/>
    <mergeCell ref="C90:E90"/>
    <mergeCell ref="D91:E91"/>
    <mergeCell ref="K87:L87"/>
    <mergeCell ref="D87:E87"/>
    <mergeCell ref="G87:H87"/>
    <mergeCell ref="C76:F76"/>
    <mergeCell ref="C74:D74"/>
    <mergeCell ref="G90:I90"/>
    <mergeCell ref="D83:E83"/>
    <mergeCell ref="D84:E84"/>
    <mergeCell ref="G88:H88"/>
    <mergeCell ref="G79:J79"/>
    <mergeCell ref="C89:E89"/>
    <mergeCell ref="C86:E86"/>
    <mergeCell ref="G86:H86"/>
    <mergeCell ref="F57:F58"/>
    <mergeCell ref="G57:J57"/>
    <mergeCell ref="C57:E58"/>
    <mergeCell ref="C2:O2"/>
    <mergeCell ref="C35:D35"/>
    <mergeCell ref="D4:E4"/>
    <mergeCell ref="D5:E5"/>
    <mergeCell ref="D6:E6"/>
    <mergeCell ref="C7:E8"/>
    <mergeCell ref="D10:E10"/>
    <mergeCell ref="L5:O5"/>
    <mergeCell ref="L6:O6"/>
    <mergeCell ref="J4:K4"/>
    <mergeCell ref="J5:K5"/>
    <mergeCell ref="J6:K6"/>
    <mergeCell ref="L4:O4"/>
    <mergeCell ref="L57:O57"/>
    <mergeCell ref="F4:I4"/>
    <mergeCell ref="F5:I5"/>
    <mergeCell ref="F6:I6"/>
    <mergeCell ref="L7:O7"/>
    <mergeCell ref="F7:F8"/>
    <mergeCell ref="G41:J41"/>
    <mergeCell ref="L41:O41"/>
    <mergeCell ref="G7:J7"/>
    <mergeCell ref="F41:F42"/>
    <mergeCell ref="C71:D71"/>
    <mergeCell ref="C72:D72"/>
    <mergeCell ref="C69:E69"/>
    <mergeCell ref="C60:D60"/>
    <mergeCell ref="C61:D61"/>
    <mergeCell ref="C65:D65"/>
    <mergeCell ref="C63:E63"/>
    <mergeCell ref="C55:D55"/>
    <mergeCell ref="C38:D38"/>
    <mergeCell ref="C46:D46"/>
    <mergeCell ref="E47:E48"/>
    <mergeCell ref="C47:D47"/>
    <mergeCell ref="C48:D48"/>
    <mergeCell ref="C53:D53"/>
    <mergeCell ref="C51:D51"/>
    <mergeCell ref="C52:D52"/>
    <mergeCell ref="C41:E42"/>
    <mergeCell ref="M90:N90"/>
    <mergeCell ref="C95:E95"/>
    <mergeCell ref="L79:O79"/>
    <mergeCell ref="C81:E81"/>
    <mergeCell ref="F83:H83"/>
    <mergeCell ref="F84:H84"/>
    <mergeCell ref="I87:J87"/>
    <mergeCell ref="I88:J88"/>
    <mergeCell ref="C82:E82"/>
    <mergeCell ref="C79:F80"/>
  </mergeCells>
  <dataValidations count="2">
    <dataValidation type="list" allowBlank="1" showInputMessage="1" showErrorMessage="1" sqref="D11:E11">
      <formula1>$V$8:$V$11</formula1>
    </dataValidation>
    <dataValidation type="list" allowBlank="1" showInputMessage="1" showErrorMessage="1" sqref="F16:F21">
      <formula1>$V$14:$V$25</formula1>
    </dataValidation>
  </dataValidations>
  <printOptions/>
  <pageMargins left="0.7" right="0.24" top="0.984251968503937" bottom="0.984251968503937" header="0.5118110236220472" footer="0.5118110236220472"/>
  <pageSetup horizontalDpi="600" verticalDpi="600" orientation="portrait" paperSize="9" scale="98" r:id="rId4"/>
  <drawing r:id="rId3"/>
  <legacyDrawing r:id="rId2"/>
</worksheet>
</file>

<file path=xl/worksheets/sheet7.xml><?xml version="1.0" encoding="utf-8"?>
<worksheet xmlns="http://schemas.openxmlformats.org/spreadsheetml/2006/main" xmlns:r="http://schemas.openxmlformats.org/officeDocument/2006/relationships">
  <sheetPr codeName="Sheet2"/>
  <dimension ref="B1:AM50"/>
  <sheetViews>
    <sheetView showRowColHeaders="0" showZeros="0" view="pageBreakPreview" zoomScaleSheetLayoutView="100" zoomScalePageLayoutView="0" workbookViewId="0" topLeftCell="A1">
      <selection activeCell="AM46" sqref="AM46"/>
    </sheetView>
  </sheetViews>
  <sheetFormatPr defaultColWidth="2.50390625" defaultRowHeight="13.5"/>
  <cols>
    <col min="1" max="1" width="9.00390625" style="2" customWidth="1"/>
    <col min="2" max="16384" width="2.50390625" style="2" customWidth="1"/>
  </cols>
  <sheetData>
    <row r="1" ht="12">
      <c r="B1" s="1" t="s">
        <v>61</v>
      </c>
    </row>
    <row r="2" spans="29:39" ht="25.5" customHeight="1">
      <c r="AC2" s="610" t="s">
        <v>0</v>
      </c>
      <c r="AD2" s="611"/>
      <c r="AE2" s="611"/>
      <c r="AF2" s="611"/>
      <c r="AG2" s="607" t="s">
        <v>2</v>
      </c>
      <c r="AH2" s="608"/>
      <c r="AI2" s="608"/>
      <c r="AJ2" s="608"/>
      <c r="AK2" s="608"/>
      <c r="AL2" s="608"/>
      <c r="AM2" s="609"/>
    </row>
    <row r="3" spans="2:39" ht="18" customHeight="1">
      <c r="B3" s="613" t="s">
        <v>348</v>
      </c>
      <c r="C3" s="614"/>
      <c r="D3" s="547" t="s">
        <v>3</v>
      </c>
      <c r="E3" s="548"/>
      <c r="F3" s="548"/>
      <c r="G3" s="548"/>
      <c r="H3" s="559"/>
      <c r="I3" s="547" t="s">
        <v>446</v>
      </c>
      <c r="J3" s="548"/>
      <c r="K3" s="548"/>
      <c r="L3" s="548"/>
      <c r="M3" s="559"/>
      <c r="N3" s="547" t="s">
        <v>447</v>
      </c>
      <c r="O3" s="548"/>
      <c r="P3" s="548"/>
      <c r="Q3" s="548"/>
      <c r="R3" s="548"/>
      <c r="S3" s="548"/>
      <c r="T3" s="548"/>
      <c r="U3" s="548"/>
      <c r="V3" s="548"/>
      <c r="W3" s="548"/>
      <c r="X3" s="548"/>
      <c r="Y3" s="548"/>
      <c r="Z3" s="559"/>
      <c r="AA3" s="547" t="s">
        <v>1</v>
      </c>
      <c r="AB3" s="548"/>
      <c r="AC3" s="548"/>
      <c r="AD3" s="548"/>
      <c r="AE3" s="548"/>
      <c r="AF3" s="548"/>
      <c r="AG3" s="548"/>
      <c r="AH3" s="548"/>
      <c r="AI3" s="548"/>
      <c r="AJ3" s="548"/>
      <c r="AK3" s="548"/>
      <c r="AL3" s="548"/>
      <c r="AM3" s="549"/>
    </row>
    <row r="4" spans="2:39" ht="13.5" customHeight="1">
      <c r="B4" s="615"/>
      <c r="C4" s="616"/>
      <c r="D4" s="560"/>
      <c r="E4" s="544"/>
      <c r="F4" s="544"/>
      <c r="G4" s="544"/>
      <c r="H4" s="561"/>
      <c r="I4" s="560"/>
      <c r="J4" s="544"/>
      <c r="K4" s="544"/>
      <c r="L4" s="544"/>
      <c r="M4" s="561"/>
      <c r="N4" s="560"/>
      <c r="O4" s="544"/>
      <c r="P4" s="544"/>
      <c r="Q4" s="544"/>
      <c r="R4" s="544"/>
      <c r="S4" s="544"/>
      <c r="T4" s="544"/>
      <c r="U4" s="544"/>
      <c r="V4" s="544"/>
      <c r="W4" s="544"/>
      <c r="X4" s="544"/>
      <c r="Y4" s="544"/>
      <c r="Z4" s="561"/>
      <c r="AA4" s="550"/>
      <c r="AB4" s="551"/>
      <c r="AC4" s="551"/>
      <c r="AD4" s="551"/>
      <c r="AE4" s="551"/>
      <c r="AF4" s="551"/>
      <c r="AG4" s="551"/>
      <c r="AH4" s="551"/>
      <c r="AI4" s="551"/>
      <c r="AJ4" s="551"/>
      <c r="AK4" s="551"/>
      <c r="AL4" s="551"/>
      <c r="AM4" s="552"/>
    </row>
    <row r="5" spans="2:39" ht="12" customHeight="1">
      <c r="B5" s="615"/>
      <c r="C5" s="616"/>
      <c r="D5" s="562"/>
      <c r="E5" s="563"/>
      <c r="F5" s="563"/>
      <c r="G5" s="563"/>
      <c r="H5" s="564"/>
      <c r="I5" s="562"/>
      <c r="J5" s="563"/>
      <c r="K5" s="563"/>
      <c r="L5" s="563"/>
      <c r="M5" s="564"/>
      <c r="N5" s="562"/>
      <c r="O5" s="563"/>
      <c r="P5" s="563"/>
      <c r="Q5" s="563"/>
      <c r="R5" s="563"/>
      <c r="S5" s="563"/>
      <c r="T5" s="563"/>
      <c r="U5" s="563"/>
      <c r="V5" s="563"/>
      <c r="W5" s="563"/>
      <c r="X5" s="563"/>
      <c r="Y5" s="563"/>
      <c r="Z5" s="564"/>
      <c r="AA5" s="553"/>
      <c r="AB5" s="554"/>
      <c r="AC5" s="554"/>
      <c r="AD5" s="554"/>
      <c r="AE5" s="554"/>
      <c r="AF5" s="554"/>
      <c r="AG5" s="554"/>
      <c r="AH5" s="554"/>
      <c r="AI5" s="554"/>
      <c r="AJ5" s="554"/>
      <c r="AK5" s="554"/>
      <c r="AL5" s="554"/>
      <c r="AM5" s="555"/>
    </row>
    <row r="6" spans="2:39" ht="12" customHeight="1">
      <c r="B6" s="615"/>
      <c r="C6" s="616"/>
      <c r="D6" s="562"/>
      <c r="E6" s="563"/>
      <c r="F6" s="563"/>
      <c r="G6" s="563"/>
      <c r="H6" s="564"/>
      <c r="I6" s="562"/>
      <c r="J6" s="563"/>
      <c r="K6" s="563"/>
      <c r="L6" s="563"/>
      <c r="M6" s="564"/>
      <c r="N6" s="562"/>
      <c r="O6" s="563"/>
      <c r="P6" s="563"/>
      <c r="Q6" s="563"/>
      <c r="R6" s="563"/>
      <c r="S6" s="563"/>
      <c r="T6" s="563"/>
      <c r="U6" s="563"/>
      <c r="V6" s="563"/>
      <c r="W6" s="563"/>
      <c r="X6" s="563"/>
      <c r="Y6" s="563"/>
      <c r="Z6" s="564"/>
      <c r="AA6" s="553"/>
      <c r="AB6" s="554"/>
      <c r="AC6" s="554"/>
      <c r="AD6" s="554"/>
      <c r="AE6" s="554"/>
      <c r="AF6" s="554"/>
      <c r="AG6" s="554"/>
      <c r="AH6" s="554"/>
      <c r="AI6" s="554"/>
      <c r="AJ6" s="554"/>
      <c r="AK6" s="554"/>
      <c r="AL6" s="554"/>
      <c r="AM6" s="555"/>
    </row>
    <row r="7" spans="2:39" ht="12" customHeight="1">
      <c r="B7" s="617"/>
      <c r="C7" s="618"/>
      <c r="D7" s="565"/>
      <c r="E7" s="566"/>
      <c r="F7" s="566"/>
      <c r="G7" s="566"/>
      <c r="H7" s="567"/>
      <c r="I7" s="565"/>
      <c r="J7" s="566"/>
      <c r="K7" s="566"/>
      <c r="L7" s="566"/>
      <c r="M7" s="567"/>
      <c r="N7" s="565"/>
      <c r="O7" s="566"/>
      <c r="P7" s="566"/>
      <c r="Q7" s="566"/>
      <c r="R7" s="566"/>
      <c r="S7" s="566"/>
      <c r="T7" s="566"/>
      <c r="U7" s="566"/>
      <c r="V7" s="566"/>
      <c r="W7" s="566"/>
      <c r="X7" s="566"/>
      <c r="Y7" s="566"/>
      <c r="Z7" s="567"/>
      <c r="AA7" s="556"/>
      <c r="AB7" s="557"/>
      <c r="AC7" s="557"/>
      <c r="AD7" s="557"/>
      <c r="AE7" s="557"/>
      <c r="AF7" s="557"/>
      <c r="AG7" s="557"/>
      <c r="AH7" s="557"/>
      <c r="AI7" s="557"/>
      <c r="AJ7" s="557"/>
      <c r="AK7" s="557"/>
      <c r="AL7" s="557"/>
      <c r="AM7" s="558"/>
    </row>
    <row r="8" spans="2:39" ht="24.75" customHeight="1">
      <c r="B8" s="619" t="s">
        <v>10</v>
      </c>
      <c r="C8" s="620"/>
      <c r="D8" s="624" t="s">
        <v>4</v>
      </c>
      <c r="E8" s="625"/>
      <c r="F8" s="625"/>
      <c r="G8" s="625"/>
      <c r="H8" s="625"/>
      <c r="I8" s="625"/>
      <c r="J8" s="626"/>
      <c r="K8" s="624" t="s">
        <v>5</v>
      </c>
      <c r="L8" s="625"/>
      <c r="M8" s="625"/>
      <c r="N8" s="625"/>
      <c r="O8" s="625"/>
      <c r="P8" s="625"/>
      <c r="Q8" s="626"/>
      <c r="R8" s="624" t="s">
        <v>12</v>
      </c>
      <c r="S8" s="625"/>
      <c r="T8" s="625"/>
      <c r="U8" s="625"/>
      <c r="V8" s="625"/>
      <c r="W8" s="625"/>
      <c r="X8" s="626"/>
      <c r="Y8" s="576" t="s">
        <v>6</v>
      </c>
      <c r="Z8" s="577"/>
      <c r="AA8" s="577"/>
      <c r="AB8" s="577"/>
      <c r="AC8" s="578"/>
      <c r="AD8" s="231" t="s">
        <v>7</v>
      </c>
      <c r="AE8" s="3"/>
      <c r="AF8" s="548"/>
      <c r="AG8" s="548"/>
      <c r="AH8" s="3" t="s">
        <v>8</v>
      </c>
      <c r="AI8" s="630"/>
      <c r="AJ8" s="630"/>
      <c r="AK8" s="630"/>
      <c r="AL8" s="4"/>
      <c r="AM8" s="233" t="s">
        <v>9</v>
      </c>
    </row>
    <row r="9" spans="2:39" ht="24.75" customHeight="1">
      <c r="B9" s="621"/>
      <c r="C9" s="622"/>
      <c r="D9" s="623" t="s">
        <v>11</v>
      </c>
      <c r="E9" s="588"/>
      <c r="F9" s="7"/>
      <c r="G9" s="7"/>
      <c r="H9" s="7"/>
      <c r="I9" s="7"/>
      <c r="J9" s="8"/>
      <c r="K9" s="623" t="s">
        <v>11</v>
      </c>
      <c r="L9" s="588"/>
      <c r="M9" s="7"/>
      <c r="N9" s="7"/>
      <c r="O9" s="7"/>
      <c r="P9" s="7"/>
      <c r="Q9" s="8"/>
      <c r="R9" s="623" t="s">
        <v>11</v>
      </c>
      <c r="S9" s="588"/>
      <c r="T9" s="7"/>
      <c r="U9" s="7"/>
      <c r="V9" s="7"/>
      <c r="W9" s="7"/>
      <c r="X9" s="8"/>
      <c r="Y9" s="627" t="s">
        <v>13</v>
      </c>
      <c r="Z9" s="628"/>
      <c r="AA9" s="628"/>
      <c r="AB9" s="628"/>
      <c r="AC9" s="629"/>
      <c r="AD9" s="232" t="s">
        <v>7</v>
      </c>
      <c r="AE9" s="10"/>
      <c r="AF9" s="575"/>
      <c r="AG9" s="575"/>
      <c r="AH9" s="7" t="s">
        <v>8</v>
      </c>
      <c r="AI9" s="574"/>
      <c r="AJ9" s="574"/>
      <c r="AK9" s="574"/>
      <c r="AL9" s="7"/>
      <c r="AM9" s="234" t="s">
        <v>9</v>
      </c>
    </row>
    <row r="10" spans="2:39" ht="36" customHeight="1">
      <c r="B10" s="238"/>
      <c r="C10" s="238"/>
      <c r="D10" s="238"/>
      <c r="E10" s="238"/>
      <c r="F10" s="238"/>
      <c r="G10" s="660" t="s">
        <v>14</v>
      </c>
      <c r="H10" s="660"/>
      <c r="I10" s="660"/>
      <c r="J10" s="660"/>
      <c r="K10" s="660"/>
      <c r="L10" s="660"/>
      <c r="M10" s="660"/>
      <c r="N10" s="660"/>
      <c r="O10" s="660"/>
      <c r="P10" s="660"/>
      <c r="Q10" s="660"/>
      <c r="R10" s="660"/>
      <c r="S10" s="660"/>
      <c r="T10" s="660"/>
      <c r="U10" s="660"/>
      <c r="V10" s="660"/>
      <c r="W10" s="660"/>
      <c r="X10" s="660"/>
      <c r="Y10" s="660"/>
      <c r="Z10" s="660"/>
      <c r="AA10" s="660"/>
      <c r="AB10" s="660"/>
      <c r="AC10" s="660"/>
      <c r="AD10" s="660"/>
      <c r="AE10" s="660"/>
      <c r="AF10" s="660"/>
      <c r="AG10" s="660"/>
      <c r="AH10" s="660"/>
      <c r="AI10" s="660"/>
      <c r="AJ10" s="238"/>
      <c r="AK10" s="238"/>
      <c r="AL10" s="238"/>
      <c r="AM10" s="238"/>
    </row>
    <row r="11" spans="2:39" ht="24.75" customHeight="1">
      <c r="B11" s="632" t="s">
        <v>24</v>
      </c>
      <c r="C11" s="548"/>
      <c r="D11" s="548"/>
      <c r="E11" s="548"/>
      <c r="F11" s="548"/>
      <c r="G11" s="548"/>
      <c r="H11" s="548"/>
      <c r="I11" s="548"/>
      <c r="J11" s="611"/>
      <c r="K11" s="611"/>
      <c r="L11" s="611"/>
      <c r="M11" s="611"/>
      <c r="N11" s="611"/>
      <c r="O11" s="611"/>
      <c r="P11" s="611"/>
      <c r="Q11" s="611"/>
      <c r="R11" s="611"/>
      <c r="S11" s="611"/>
      <c r="T11" s="611"/>
      <c r="U11" s="547" t="s">
        <v>25</v>
      </c>
      <c r="V11" s="548"/>
      <c r="W11" s="548"/>
      <c r="X11" s="548"/>
      <c r="Y11" s="548"/>
      <c r="Z11" s="548"/>
      <c r="AA11" s="548"/>
      <c r="AB11" s="548"/>
      <c r="AC11" s="548"/>
      <c r="AD11" s="548"/>
      <c r="AE11" s="548"/>
      <c r="AF11" s="548"/>
      <c r="AG11" s="548"/>
      <c r="AH11" s="548"/>
      <c r="AI11" s="548"/>
      <c r="AJ11" s="548"/>
      <c r="AK11" s="548"/>
      <c r="AL11" s="548"/>
      <c r="AM11" s="549"/>
    </row>
    <row r="12" spans="2:39" ht="18.75" customHeight="1">
      <c r="B12" s="11"/>
      <c r="C12" s="12"/>
      <c r="D12" s="12"/>
      <c r="E12" s="12"/>
      <c r="F12" s="12"/>
      <c r="G12" s="12"/>
      <c r="H12" s="12"/>
      <c r="I12" s="12"/>
      <c r="J12" s="544" t="s">
        <v>547</v>
      </c>
      <c r="K12" s="544"/>
      <c r="L12" s="544" t="str">
        <f>WIDECHAR('入力表'!D6)</f>
        <v>０</v>
      </c>
      <c r="M12" s="544"/>
      <c r="N12" s="13" t="s">
        <v>68</v>
      </c>
      <c r="O12" s="544" t="str">
        <f>WIDECHAR('入力表'!F6)</f>
        <v>０</v>
      </c>
      <c r="P12" s="544"/>
      <c r="Q12" s="13" t="s">
        <v>69</v>
      </c>
      <c r="R12" s="544" t="str">
        <f>WIDECHAR('入力表'!H6)</f>
        <v>０</v>
      </c>
      <c r="S12" s="544"/>
      <c r="T12" s="14" t="s">
        <v>70</v>
      </c>
      <c r="U12" s="15"/>
      <c r="V12" s="16" t="s">
        <v>60</v>
      </c>
      <c r="W12" s="12"/>
      <c r="X12" s="12"/>
      <c r="Y12" s="12"/>
      <c r="Z12" s="12"/>
      <c r="AA12" s="12"/>
      <c r="AB12" s="12"/>
      <c r="AC12" s="12"/>
      <c r="AD12" s="12"/>
      <c r="AE12" s="12"/>
      <c r="AF12" s="12"/>
      <c r="AG12" s="12"/>
      <c r="AH12" s="12"/>
      <c r="AI12" s="12"/>
      <c r="AJ12" s="12"/>
      <c r="AK12" s="12"/>
      <c r="AL12" s="12"/>
      <c r="AM12" s="17"/>
    </row>
    <row r="13" spans="2:39" ht="14.25" customHeight="1">
      <c r="B13" s="11"/>
      <c r="C13" s="12" t="s">
        <v>542</v>
      </c>
      <c r="D13" s="12"/>
      <c r="E13" s="12"/>
      <c r="F13" s="12"/>
      <c r="G13" s="12"/>
      <c r="H13" s="12"/>
      <c r="I13" s="12"/>
      <c r="J13" s="12"/>
      <c r="K13" s="12"/>
      <c r="L13" s="12"/>
      <c r="M13" s="12"/>
      <c r="N13" s="12"/>
      <c r="O13" s="12"/>
      <c r="P13" s="12"/>
      <c r="Q13" s="12"/>
      <c r="R13" s="12"/>
      <c r="S13" s="12"/>
      <c r="T13" s="12"/>
      <c r="U13" s="15"/>
      <c r="V13" s="12"/>
      <c r="W13" s="12"/>
      <c r="X13" s="12"/>
      <c r="Y13" s="12"/>
      <c r="Z13" s="12"/>
      <c r="AA13" s="563" t="s">
        <v>547</v>
      </c>
      <c r="AB13" s="563"/>
      <c r="AC13" s="563"/>
      <c r="AD13" s="563"/>
      <c r="AE13" s="12" t="s">
        <v>68</v>
      </c>
      <c r="AF13" s="563"/>
      <c r="AG13" s="563"/>
      <c r="AH13" s="12" t="s">
        <v>69</v>
      </c>
      <c r="AI13" s="563"/>
      <c r="AJ13" s="563"/>
      <c r="AK13" s="12" t="s">
        <v>70</v>
      </c>
      <c r="AL13" s="12"/>
      <c r="AM13" s="17"/>
    </row>
    <row r="14" spans="2:39" ht="14.25" customHeight="1">
      <c r="B14" s="11"/>
      <c r="C14" s="12"/>
      <c r="D14" s="12"/>
      <c r="E14" s="12"/>
      <c r="F14" s="12"/>
      <c r="G14" s="12"/>
      <c r="H14" s="12" t="s">
        <v>15</v>
      </c>
      <c r="I14" s="12"/>
      <c r="J14" s="633">
        <f>'入力表'!C7</f>
      </c>
      <c r="K14" s="633"/>
      <c r="L14" s="633"/>
      <c r="M14" s="633"/>
      <c r="N14" s="633"/>
      <c r="O14" s="633"/>
      <c r="P14" s="633"/>
      <c r="Q14" s="633"/>
      <c r="R14" s="633"/>
      <c r="S14" s="633"/>
      <c r="T14" s="12"/>
      <c r="U14" s="15"/>
      <c r="V14" s="12" t="s">
        <v>543</v>
      </c>
      <c r="W14" s="12"/>
      <c r="X14" s="12"/>
      <c r="Y14" s="12"/>
      <c r="Z14" s="12"/>
      <c r="AA14" s="12"/>
      <c r="AB14" s="12"/>
      <c r="AC14" s="12"/>
      <c r="AD14" s="12"/>
      <c r="AE14" s="12"/>
      <c r="AF14" s="12"/>
      <c r="AG14" s="12"/>
      <c r="AH14" s="12"/>
      <c r="AI14" s="12"/>
      <c r="AJ14" s="12"/>
      <c r="AK14" s="12"/>
      <c r="AL14" s="12"/>
      <c r="AM14" s="17"/>
    </row>
    <row r="15" spans="2:39" ht="14.25" customHeight="1">
      <c r="B15" s="11"/>
      <c r="C15" s="12"/>
      <c r="D15" s="12"/>
      <c r="E15" s="18" t="s">
        <v>16</v>
      </c>
      <c r="F15" s="12"/>
      <c r="G15" s="12"/>
      <c r="H15" s="12"/>
      <c r="I15" s="12"/>
      <c r="J15" s="633"/>
      <c r="K15" s="633"/>
      <c r="L15" s="633"/>
      <c r="M15" s="633"/>
      <c r="N15" s="633"/>
      <c r="O15" s="633"/>
      <c r="P15" s="633"/>
      <c r="Q15" s="633"/>
      <c r="R15" s="633"/>
      <c r="S15" s="633"/>
      <c r="T15" s="12"/>
      <c r="U15" s="15"/>
      <c r="V15" s="12"/>
      <c r="W15" s="12"/>
      <c r="X15" s="12"/>
      <c r="Y15" s="12"/>
      <c r="Z15" s="12"/>
      <c r="AA15" s="12"/>
      <c r="AB15" s="12"/>
      <c r="AC15" s="12"/>
      <c r="AD15" s="12"/>
      <c r="AE15" s="12"/>
      <c r="AF15" s="12"/>
      <c r="AG15" s="12"/>
      <c r="AH15" s="12"/>
      <c r="AI15" s="12"/>
      <c r="AJ15" s="12"/>
      <c r="AK15" s="12"/>
      <c r="AL15" s="12"/>
      <c r="AM15" s="17"/>
    </row>
    <row r="16" spans="2:39" ht="14.25" customHeight="1">
      <c r="B16" s="11"/>
      <c r="C16" s="12"/>
      <c r="D16" s="12"/>
      <c r="E16" s="18" t="s">
        <v>17</v>
      </c>
      <c r="F16" s="12"/>
      <c r="G16" s="12"/>
      <c r="H16" s="12" t="s">
        <v>18</v>
      </c>
      <c r="I16" s="12"/>
      <c r="J16" s="655">
        <f>'入力表'!C8</f>
      </c>
      <c r="K16" s="655"/>
      <c r="L16" s="655"/>
      <c r="M16" s="655"/>
      <c r="N16" s="655"/>
      <c r="O16" s="655"/>
      <c r="P16" s="655"/>
      <c r="Q16" s="655"/>
      <c r="R16" s="655"/>
      <c r="S16" s="12" t="s">
        <v>21</v>
      </c>
      <c r="T16" s="12"/>
      <c r="U16" s="15"/>
      <c r="V16" s="12" t="s">
        <v>26</v>
      </c>
      <c r="W16" s="12"/>
      <c r="X16" s="12"/>
      <c r="Y16" s="12"/>
      <c r="Z16" s="12"/>
      <c r="AA16" s="12"/>
      <c r="AB16" s="12"/>
      <c r="AC16" s="12"/>
      <c r="AD16" s="12"/>
      <c r="AE16" s="12"/>
      <c r="AF16" s="12"/>
      <c r="AG16" s="12"/>
      <c r="AH16" s="12"/>
      <c r="AI16" s="12"/>
      <c r="AJ16" s="12"/>
      <c r="AK16" s="12"/>
      <c r="AL16" s="12"/>
      <c r="AM16" s="17"/>
    </row>
    <row r="17" spans="2:39" ht="14.25" customHeight="1">
      <c r="B17" s="11"/>
      <c r="C17" s="12"/>
      <c r="D17" s="12"/>
      <c r="E17" s="12"/>
      <c r="F17" s="12"/>
      <c r="G17" s="12"/>
      <c r="H17" s="12"/>
      <c r="I17" s="12"/>
      <c r="J17" s="12"/>
      <c r="K17" s="12"/>
      <c r="L17" s="12" t="s">
        <v>19</v>
      </c>
      <c r="M17" s="12"/>
      <c r="N17" s="12"/>
      <c r="O17" s="631">
        <f>('入力表'!C9)</f>
      </c>
      <c r="P17" s="631"/>
      <c r="Q17" s="631"/>
      <c r="R17" s="631"/>
      <c r="S17" s="631"/>
      <c r="T17" s="12" t="s">
        <v>20</v>
      </c>
      <c r="U17" s="15"/>
      <c r="V17" s="12" t="s">
        <v>27</v>
      </c>
      <c r="W17" s="12"/>
      <c r="X17" s="12"/>
      <c r="Y17" s="12"/>
      <c r="Z17" s="12"/>
      <c r="AA17" s="12"/>
      <c r="AB17" s="12"/>
      <c r="AC17" s="12"/>
      <c r="AD17" s="12"/>
      <c r="AE17" s="12"/>
      <c r="AF17" s="12"/>
      <c r="AG17" s="12"/>
      <c r="AH17" s="12"/>
      <c r="AI17" s="12"/>
      <c r="AJ17" s="12"/>
      <c r="AK17" s="12"/>
      <c r="AL17" s="12"/>
      <c r="AM17" s="17"/>
    </row>
    <row r="18" spans="2:39" ht="14.25" customHeight="1">
      <c r="B18" s="11"/>
      <c r="C18" s="12" t="s">
        <v>22</v>
      </c>
      <c r="D18" s="12"/>
      <c r="E18" s="12"/>
      <c r="F18" s="12"/>
      <c r="G18" s="12"/>
      <c r="H18" s="12"/>
      <c r="I18" s="12"/>
      <c r="J18" s="12"/>
      <c r="K18" s="12"/>
      <c r="L18" s="12"/>
      <c r="M18" s="12"/>
      <c r="N18" s="12"/>
      <c r="O18" s="12"/>
      <c r="P18" s="12"/>
      <c r="Q18" s="12"/>
      <c r="R18" s="12"/>
      <c r="S18" s="12"/>
      <c r="T18" s="12"/>
      <c r="U18" s="15"/>
      <c r="V18" s="12" t="s">
        <v>28</v>
      </c>
      <c r="W18" s="12"/>
      <c r="X18" s="12"/>
      <c r="Y18" s="12"/>
      <c r="Z18" s="12"/>
      <c r="AA18" s="12"/>
      <c r="AB18" s="12"/>
      <c r="AC18" s="12"/>
      <c r="AD18" s="12"/>
      <c r="AE18" s="12"/>
      <c r="AF18" s="12"/>
      <c r="AG18" s="12"/>
      <c r="AH18" s="12"/>
      <c r="AI18" s="12"/>
      <c r="AJ18" s="12"/>
      <c r="AK18" s="12"/>
      <c r="AL18" s="12"/>
      <c r="AM18" s="17"/>
    </row>
    <row r="19" spans="2:39" ht="14.25" customHeight="1">
      <c r="B19" s="19"/>
      <c r="C19" s="20" t="s">
        <v>23</v>
      </c>
      <c r="D19" s="20"/>
      <c r="E19" s="20"/>
      <c r="F19" s="20"/>
      <c r="G19" s="20"/>
      <c r="H19" s="20"/>
      <c r="I19" s="20"/>
      <c r="J19" s="20"/>
      <c r="K19" s="20"/>
      <c r="L19" s="20"/>
      <c r="M19" s="20"/>
      <c r="N19" s="20"/>
      <c r="O19" s="20"/>
      <c r="P19" s="20"/>
      <c r="Q19" s="20"/>
      <c r="R19" s="20"/>
      <c r="S19" s="20"/>
      <c r="T19" s="20"/>
      <c r="U19" s="21"/>
      <c r="V19" s="20"/>
      <c r="W19" s="20"/>
      <c r="X19" s="20"/>
      <c r="Y19" s="20"/>
      <c r="Z19" s="20"/>
      <c r="AA19" s="20"/>
      <c r="AB19" s="20"/>
      <c r="AC19" s="20"/>
      <c r="AD19" s="20"/>
      <c r="AE19" s="20"/>
      <c r="AF19" s="20"/>
      <c r="AG19" s="20"/>
      <c r="AH19" s="20"/>
      <c r="AI19" s="20"/>
      <c r="AJ19" s="20"/>
      <c r="AK19" s="20"/>
      <c r="AL19" s="20"/>
      <c r="AM19" s="22"/>
    </row>
    <row r="20" spans="2:39" ht="23.25" customHeight="1">
      <c r="B20" s="599" t="s">
        <v>29</v>
      </c>
      <c r="C20" s="600"/>
      <c r="D20" s="601" t="s">
        <v>30</v>
      </c>
      <c r="E20" s="601"/>
      <c r="F20" s="601"/>
      <c r="G20" s="601"/>
      <c r="H20" s="601"/>
      <c r="I20" s="8"/>
      <c r="J20" s="23"/>
      <c r="K20" s="24" t="str">
        <f>IF('入力表'!C10=1,"○","　")</f>
        <v>　</v>
      </c>
      <c r="L20" s="25"/>
      <c r="M20" s="25"/>
      <c r="N20" s="25"/>
      <c r="O20" s="25"/>
      <c r="P20" s="25"/>
      <c r="Q20" s="26" t="str">
        <f>IF('入力表'!C10=2,"○","　")</f>
        <v>　</v>
      </c>
      <c r="R20" s="25"/>
      <c r="S20" s="25"/>
      <c r="T20" s="25"/>
      <c r="U20" s="25"/>
      <c r="V20" s="25"/>
      <c r="W20" s="25"/>
      <c r="X20" s="612">
        <f>'入力表'!H11</f>
      </c>
      <c r="Y20" s="612"/>
      <c r="Z20" s="612"/>
      <c r="AA20" s="612"/>
      <c r="AB20" s="612"/>
      <c r="AC20" s="612"/>
      <c r="AD20" s="612"/>
      <c r="AE20" s="612"/>
      <c r="AF20" s="612"/>
      <c r="AG20" s="612"/>
      <c r="AH20" s="612"/>
      <c r="AI20" s="612"/>
      <c r="AJ20" s="612"/>
      <c r="AK20" s="612"/>
      <c r="AL20" s="612"/>
      <c r="AM20" s="27" t="s">
        <v>96</v>
      </c>
    </row>
    <row r="21" spans="2:39" ht="23.25" customHeight="1">
      <c r="B21" s="589" t="s">
        <v>31</v>
      </c>
      <c r="C21" s="590"/>
      <c r="D21" s="592" t="s">
        <v>32</v>
      </c>
      <c r="E21" s="592"/>
      <c r="F21" s="592"/>
      <c r="G21" s="592"/>
      <c r="H21" s="592"/>
      <c r="I21" s="14"/>
      <c r="J21" s="635" t="str">
        <f>IF('入力表'!C12=1,"○","　")</f>
        <v>　</v>
      </c>
      <c r="K21" s="636"/>
      <c r="L21" s="637"/>
      <c r="M21" s="641" t="str">
        <f>IF('入力表'!C12=2,"○","　")</f>
        <v>　</v>
      </c>
      <c r="N21" s="642"/>
      <c r="O21" s="643"/>
      <c r="P21" s="623" t="s">
        <v>15</v>
      </c>
      <c r="Q21" s="634"/>
      <c r="R21" s="602">
        <f>'入力表'!K13</f>
      </c>
      <c r="S21" s="603"/>
      <c r="T21" s="603"/>
      <c r="U21" s="603"/>
      <c r="V21" s="603"/>
      <c r="W21" s="603"/>
      <c r="X21" s="603"/>
      <c r="Y21" s="603"/>
      <c r="Z21" s="603"/>
      <c r="AA21" s="603"/>
      <c r="AB21" s="603"/>
      <c r="AC21" s="603"/>
      <c r="AD21" s="603"/>
      <c r="AE21" s="603"/>
      <c r="AF21" s="604"/>
      <c r="AG21" s="560" t="s">
        <v>43</v>
      </c>
      <c r="AH21" s="544"/>
      <c r="AI21" s="544"/>
      <c r="AJ21" s="544"/>
      <c r="AK21" s="544"/>
      <c r="AL21" s="544"/>
      <c r="AM21" s="582"/>
    </row>
    <row r="22" spans="2:39" ht="23.25" customHeight="1">
      <c r="B22" s="28"/>
      <c r="C22" s="29"/>
      <c r="D22" s="30"/>
      <c r="E22" s="30"/>
      <c r="F22" s="30"/>
      <c r="G22" s="30"/>
      <c r="H22" s="30"/>
      <c r="I22" s="31"/>
      <c r="J22" s="638"/>
      <c r="K22" s="639"/>
      <c r="L22" s="640"/>
      <c r="M22" s="644"/>
      <c r="N22" s="645"/>
      <c r="O22" s="646"/>
      <c r="P22" s="623" t="s">
        <v>18</v>
      </c>
      <c r="Q22" s="634"/>
      <c r="R22" s="602">
        <f>'入力表'!K12</f>
      </c>
      <c r="S22" s="603"/>
      <c r="T22" s="603"/>
      <c r="U22" s="603"/>
      <c r="V22" s="603"/>
      <c r="W22" s="603"/>
      <c r="X22" s="603"/>
      <c r="Y22" s="603"/>
      <c r="Z22" s="603"/>
      <c r="AA22" s="603"/>
      <c r="AB22" s="603"/>
      <c r="AC22" s="603"/>
      <c r="AD22" s="603"/>
      <c r="AE22" s="603"/>
      <c r="AF22" s="604"/>
      <c r="AG22" s="583" t="s">
        <v>44</v>
      </c>
      <c r="AH22" s="575"/>
      <c r="AI22" s="575"/>
      <c r="AJ22" s="575"/>
      <c r="AK22" s="575"/>
      <c r="AL22" s="575"/>
      <c r="AM22" s="584"/>
    </row>
    <row r="23" spans="2:39" ht="23.25" customHeight="1">
      <c r="B23" s="653" t="s">
        <v>33</v>
      </c>
      <c r="C23" s="654"/>
      <c r="D23" s="656" t="s">
        <v>34</v>
      </c>
      <c r="E23" s="656"/>
      <c r="F23" s="656"/>
      <c r="G23" s="656"/>
      <c r="H23" s="656"/>
      <c r="I23" s="35"/>
      <c r="J23" s="641" t="str">
        <f>IF('入力表'!C14=1,"○","　")</f>
        <v>　</v>
      </c>
      <c r="K23" s="642"/>
      <c r="L23" s="643"/>
      <c r="M23" s="647" t="str">
        <f>IF('入力表'!C14=2,"○","　")</f>
        <v>　</v>
      </c>
      <c r="N23" s="648"/>
      <c r="O23" s="649"/>
      <c r="P23" s="623" t="s">
        <v>15</v>
      </c>
      <c r="Q23" s="634"/>
      <c r="R23" s="602">
        <f>'入力表'!K15</f>
      </c>
      <c r="S23" s="603"/>
      <c r="T23" s="603"/>
      <c r="U23" s="603"/>
      <c r="V23" s="603"/>
      <c r="W23" s="603"/>
      <c r="X23" s="603"/>
      <c r="Y23" s="603"/>
      <c r="Z23" s="603"/>
      <c r="AA23" s="603"/>
      <c r="AB23" s="603"/>
      <c r="AC23" s="603"/>
      <c r="AD23" s="603"/>
      <c r="AE23" s="603"/>
      <c r="AF23" s="603"/>
      <c r="AG23" s="603"/>
      <c r="AH23" s="603"/>
      <c r="AI23" s="603"/>
      <c r="AJ23" s="603"/>
      <c r="AK23" s="603"/>
      <c r="AL23" s="603"/>
      <c r="AM23" s="661"/>
    </row>
    <row r="24" spans="2:39" ht="23.25" customHeight="1">
      <c r="B24" s="19"/>
      <c r="C24" s="20"/>
      <c r="D24" s="30"/>
      <c r="E24" s="30"/>
      <c r="F24" s="30"/>
      <c r="G24" s="30"/>
      <c r="H24" s="30"/>
      <c r="I24" s="31"/>
      <c r="J24" s="644"/>
      <c r="K24" s="645"/>
      <c r="L24" s="646"/>
      <c r="M24" s="650"/>
      <c r="N24" s="651"/>
      <c r="O24" s="652"/>
      <c r="P24" s="623" t="s">
        <v>18</v>
      </c>
      <c r="Q24" s="634"/>
      <c r="R24" s="602">
        <f>'入力表'!K14</f>
      </c>
      <c r="S24" s="603"/>
      <c r="T24" s="603"/>
      <c r="U24" s="603"/>
      <c r="V24" s="603"/>
      <c r="W24" s="603"/>
      <c r="X24" s="603"/>
      <c r="Y24" s="603"/>
      <c r="Z24" s="603"/>
      <c r="AA24" s="603"/>
      <c r="AB24" s="603"/>
      <c r="AC24" s="603"/>
      <c r="AD24" s="603"/>
      <c r="AE24" s="603"/>
      <c r="AF24" s="603"/>
      <c r="AG24" s="603"/>
      <c r="AH24" s="588" t="s">
        <v>45</v>
      </c>
      <c r="AI24" s="588"/>
      <c r="AJ24" s="588"/>
      <c r="AK24" s="588"/>
      <c r="AL24" s="588"/>
      <c r="AM24" s="662"/>
    </row>
    <row r="25" spans="2:39" ht="15" customHeight="1">
      <c r="B25" s="653" t="s">
        <v>35</v>
      </c>
      <c r="C25" s="654"/>
      <c r="D25" s="656" t="s">
        <v>36</v>
      </c>
      <c r="E25" s="656"/>
      <c r="F25" s="656"/>
      <c r="G25" s="656"/>
      <c r="H25" s="656"/>
      <c r="I25" s="35"/>
      <c r="J25" s="585" t="s">
        <v>46</v>
      </c>
      <c r="K25" s="67" t="str">
        <f>'入力表'!D16</f>
        <v>　</v>
      </c>
      <c r="L25" s="668"/>
      <c r="M25" s="668"/>
      <c r="N25" s="669"/>
      <c r="O25" s="585" t="s">
        <v>47</v>
      </c>
      <c r="P25" s="64" t="str">
        <f>'入力表'!I16</f>
        <v>　</v>
      </c>
      <c r="Q25" s="37"/>
      <c r="R25" s="37"/>
      <c r="S25" s="37"/>
      <c r="T25" s="37"/>
      <c r="U25" s="37"/>
      <c r="V25" s="37"/>
      <c r="W25" s="37"/>
      <c r="X25" s="69" t="str">
        <f>'入力表'!L16</f>
        <v>　</v>
      </c>
      <c r="Y25" s="37" t="s">
        <v>120</v>
      </c>
      <c r="Z25" s="37"/>
      <c r="AA25" s="37"/>
      <c r="AB25" s="37"/>
      <c r="AC25" s="37"/>
      <c r="AD25" s="37"/>
      <c r="AE25" s="37"/>
      <c r="AF25" s="37"/>
      <c r="AG25" s="37"/>
      <c r="AH25" s="585" t="s">
        <v>124</v>
      </c>
      <c r="AI25" s="64" t="str">
        <f>'入力表'!R16</f>
        <v>　</v>
      </c>
      <c r="AJ25" s="37"/>
      <c r="AK25" s="37"/>
      <c r="AL25" s="37"/>
      <c r="AM25" s="38"/>
    </row>
    <row r="26" spans="2:39" ht="15" customHeight="1">
      <c r="B26" s="32"/>
      <c r="C26" s="33"/>
      <c r="D26" s="34"/>
      <c r="E26" s="34"/>
      <c r="F26" s="34"/>
      <c r="G26" s="34"/>
      <c r="H26" s="34"/>
      <c r="I26" s="35"/>
      <c r="J26" s="663"/>
      <c r="K26" s="68" t="str">
        <f>'入力表'!D17</f>
        <v>　</v>
      </c>
      <c r="L26" s="658"/>
      <c r="M26" s="658"/>
      <c r="N26" s="659"/>
      <c r="O26" s="663"/>
      <c r="P26" s="65" t="str">
        <f>'入力表'!I17</f>
        <v>　</v>
      </c>
      <c r="Q26" s="40" t="s">
        <v>117</v>
      </c>
      <c r="R26" s="40"/>
      <c r="S26" s="40"/>
      <c r="T26" s="40"/>
      <c r="U26" s="40"/>
      <c r="V26" s="40"/>
      <c r="W26" s="40"/>
      <c r="X26" s="70"/>
      <c r="Y26" s="40" t="s">
        <v>121</v>
      </c>
      <c r="Z26" s="40" t="s">
        <v>121</v>
      </c>
      <c r="AA26" s="40"/>
      <c r="AB26" s="40"/>
      <c r="AC26" s="40"/>
      <c r="AD26" s="40"/>
      <c r="AE26" s="40"/>
      <c r="AF26" s="40"/>
      <c r="AG26" s="40"/>
      <c r="AH26" s="586"/>
      <c r="AI26" s="72" t="str">
        <f>'入力表'!R17</f>
        <v>　</v>
      </c>
      <c r="AJ26" s="40"/>
      <c r="AK26" s="40"/>
      <c r="AL26" s="40"/>
      <c r="AM26" s="41"/>
    </row>
    <row r="27" spans="2:39" ht="15" customHeight="1">
      <c r="B27" s="32"/>
      <c r="C27" s="33"/>
      <c r="D27" s="34"/>
      <c r="E27" s="34"/>
      <c r="F27" s="34"/>
      <c r="G27" s="34"/>
      <c r="H27" s="34"/>
      <c r="I27" s="35"/>
      <c r="J27" s="663"/>
      <c r="K27" s="68" t="str">
        <f>'入力表'!D18</f>
        <v>　</v>
      </c>
      <c r="L27" s="658"/>
      <c r="M27" s="658"/>
      <c r="N27" s="659"/>
      <c r="O27" s="663"/>
      <c r="P27" s="65" t="str">
        <f>'入力表'!I18</f>
        <v>　</v>
      </c>
      <c r="Q27" s="40" t="s">
        <v>118</v>
      </c>
      <c r="R27" s="40"/>
      <c r="S27" s="40"/>
      <c r="T27" s="40"/>
      <c r="U27" s="40"/>
      <c r="V27" s="40"/>
      <c r="W27" s="40"/>
      <c r="X27" s="70" t="str">
        <f>'入力表'!L18</f>
        <v>　</v>
      </c>
      <c r="Y27" s="40" t="s">
        <v>122</v>
      </c>
      <c r="Z27" s="40"/>
      <c r="AA27" s="40"/>
      <c r="AB27" s="40"/>
      <c r="AC27" s="40"/>
      <c r="AD27" s="40"/>
      <c r="AE27" s="40"/>
      <c r="AF27" s="40"/>
      <c r="AG27" s="40"/>
      <c r="AH27" s="586"/>
      <c r="AI27" s="72" t="str">
        <f>'入力表'!R18</f>
        <v>　</v>
      </c>
      <c r="AJ27" s="40"/>
      <c r="AK27" s="40"/>
      <c r="AL27" s="40"/>
      <c r="AM27" s="41"/>
    </row>
    <row r="28" spans="2:39" ht="15" customHeight="1">
      <c r="B28" s="19"/>
      <c r="C28" s="20"/>
      <c r="D28" s="30"/>
      <c r="E28" s="30"/>
      <c r="F28" s="30"/>
      <c r="G28" s="30"/>
      <c r="H28" s="30"/>
      <c r="I28" s="31"/>
      <c r="J28" s="664"/>
      <c r="K28" s="665">
        <f>'入力表'!B19</f>
      </c>
      <c r="L28" s="666"/>
      <c r="M28" s="666"/>
      <c r="N28" s="667"/>
      <c r="O28" s="664"/>
      <c r="P28" s="66" t="str">
        <f>'入力表'!I19</f>
        <v>　</v>
      </c>
      <c r="Q28" s="10" t="s">
        <v>119</v>
      </c>
      <c r="R28" s="10"/>
      <c r="S28" s="10"/>
      <c r="T28" s="10"/>
      <c r="U28" s="10"/>
      <c r="V28" s="10"/>
      <c r="W28" s="10"/>
      <c r="X28" s="71"/>
      <c r="Y28" s="10" t="s">
        <v>123</v>
      </c>
      <c r="Z28" s="10"/>
      <c r="AA28" s="575">
        <f>'入力表'!N19</f>
        <v>0</v>
      </c>
      <c r="AB28" s="575"/>
      <c r="AC28" s="575"/>
      <c r="AD28" s="575"/>
      <c r="AE28" s="575"/>
      <c r="AF28" s="575"/>
      <c r="AG28" s="43" t="s">
        <v>20</v>
      </c>
      <c r="AH28" s="587"/>
      <c r="AI28" s="42"/>
      <c r="AJ28" s="10"/>
      <c r="AK28" s="10"/>
      <c r="AL28" s="10"/>
      <c r="AM28" s="44"/>
    </row>
    <row r="29" spans="2:39" ht="21" customHeight="1">
      <c r="B29" s="653" t="s">
        <v>37</v>
      </c>
      <c r="C29" s="654"/>
      <c r="D29" s="656" t="s">
        <v>38</v>
      </c>
      <c r="E29" s="656"/>
      <c r="F29" s="656"/>
      <c r="G29" s="656"/>
      <c r="H29" s="656"/>
      <c r="I29" s="35"/>
      <c r="J29" s="45"/>
      <c r="K29" s="46" t="str">
        <f>IF('入力表'!C20=1,"○","　")</f>
        <v>　</v>
      </c>
      <c r="L29" s="25"/>
      <c r="M29" s="25"/>
      <c r="N29" s="25"/>
      <c r="O29" s="6"/>
      <c r="P29" s="46" t="str">
        <f>IF('入力表'!C20=2,"○","　")</f>
        <v>　</v>
      </c>
      <c r="Q29" s="25"/>
      <c r="R29" s="25"/>
      <c r="S29" s="25"/>
      <c r="T29" s="588" t="str">
        <f>IF('入力表'!K21=1,"合併浄化槽",IF('入力表'!K21=2,"単独浄化槽","　"))</f>
        <v>　</v>
      </c>
      <c r="U29" s="588"/>
      <c r="V29" s="588"/>
      <c r="W29" s="588"/>
      <c r="X29" s="588"/>
      <c r="Y29" s="25"/>
      <c r="Z29" s="47"/>
      <c r="AA29" s="46" t="str">
        <f>IF('入力表'!C20=3,"○","　")</f>
        <v>　</v>
      </c>
      <c r="AB29" s="25"/>
      <c r="AC29" s="25"/>
      <c r="AD29" s="25"/>
      <c r="AE29" s="25"/>
      <c r="AF29" s="7"/>
      <c r="AG29" s="7"/>
      <c r="AH29" s="7"/>
      <c r="AI29" s="7"/>
      <c r="AJ29" s="7"/>
      <c r="AK29" s="7"/>
      <c r="AL29" s="7"/>
      <c r="AM29" s="48"/>
    </row>
    <row r="30" spans="2:39" ht="21" customHeight="1">
      <c r="B30" s="599" t="s">
        <v>39</v>
      </c>
      <c r="C30" s="600"/>
      <c r="D30" s="601" t="s">
        <v>40</v>
      </c>
      <c r="E30" s="601"/>
      <c r="F30" s="601"/>
      <c r="G30" s="601"/>
      <c r="H30" s="601"/>
      <c r="I30" s="8"/>
      <c r="J30" s="9"/>
      <c r="K30" s="7"/>
      <c r="L30" s="7"/>
      <c r="M30" s="7"/>
      <c r="N30" s="588" t="str">
        <f>WIDECHAR('入力表'!C23)</f>
        <v>０</v>
      </c>
      <c r="O30" s="588"/>
      <c r="P30" s="7" t="s">
        <v>48</v>
      </c>
      <c r="Q30" s="7"/>
      <c r="R30" s="7"/>
      <c r="S30" s="7"/>
      <c r="T30" s="588" t="str">
        <f>WIDECHAR('入力表'!E23)</f>
        <v>０</v>
      </c>
      <c r="U30" s="588"/>
      <c r="V30" s="7" t="s">
        <v>49</v>
      </c>
      <c r="W30" s="7"/>
      <c r="X30" s="7"/>
      <c r="Y30" s="7"/>
      <c r="Z30" s="7"/>
      <c r="AA30" s="7"/>
      <c r="AB30" s="7" t="s">
        <v>50</v>
      </c>
      <c r="AC30" s="7"/>
      <c r="AD30" s="7"/>
      <c r="AE30" s="7"/>
      <c r="AF30" s="7"/>
      <c r="AG30" s="7"/>
      <c r="AH30" s="588" t="str">
        <f>WIDECHAR('入力表'!J23)</f>
        <v>０</v>
      </c>
      <c r="AI30" s="588"/>
      <c r="AJ30" s="7" t="s">
        <v>51</v>
      </c>
      <c r="AK30" s="7"/>
      <c r="AL30" s="7"/>
      <c r="AM30" s="48"/>
    </row>
    <row r="31" spans="2:39" ht="20.25" customHeight="1">
      <c r="B31" s="589" t="s">
        <v>41</v>
      </c>
      <c r="C31" s="590"/>
      <c r="D31" s="592" t="s">
        <v>42</v>
      </c>
      <c r="E31" s="592"/>
      <c r="F31" s="592"/>
      <c r="G31" s="592"/>
      <c r="H31" s="592"/>
      <c r="I31" s="14"/>
      <c r="J31" s="657" t="s">
        <v>52</v>
      </c>
      <c r="K31" s="657"/>
      <c r="L31" s="657"/>
      <c r="M31" s="657"/>
      <c r="N31" s="657" t="s">
        <v>56</v>
      </c>
      <c r="O31" s="657"/>
      <c r="P31" s="657"/>
      <c r="Q31" s="657"/>
      <c r="R31" s="657" t="s">
        <v>57</v>
      </c>
      <c r="S31" s="657"/>
      <c r="T31" s="657"/>
      <c r="U31" s="657"/>
      <c r="V31" s="657"/>
      <c r="W31" s="657" t="s">
        <v>58</v>
      </c>
      <c r="X31" s="657"/>
      <c r="Y31" s="657"/>
      <c r="Z31" s="657"/>
      <c r="AA31" s="657"/>
      <c r="AB31" s="672" t="s">
        <v>59</v>
      </c>
      <c r="AC31" s="673"/>
      <c r="AD31" s="49"/>
      <c r="AE31" s="50" t="str">
        <f>IF('入力表'!N24=1,"○","　")</f>
        <v>　</v>
      </c>
      <c r="AF31" s="50"/>
      <c r="AG31" s="13"/>
      <c r="AH31" s="13"/>
      <c r="AI31" s="13"/>
      <c r="AJ31" s="13"/>
      <c r="AK31" s="13"/>
      <c r="AL31" s="13"/>
      <c r="AM31" s="51"/>
    </row>
    <row r="32" spans="2:39" ht="20.25" customHeight="1">
      <c r="B32" s="11"/>
      <c r="C32" s="12"/>
      <c r="D32" s="12"/>
      <c r="E32" s="12"/>
      <c r="F32" s="12"/>
      <c r="G32" s="12"/>
      <c r="H32" s="12"/>
      <c r="I32" s="35"/>
      <c r="J32" s="657" t="s">
        <v>53</v>
      </c>
      <c r="K32" s="657"/>
      <c r="L32" s="657"/>
      <c r="M32" s="657"/>
      <c r="N32" s="605">
        <f>'入力表'!E25</f>
      </c>
      <c r="O32" s="605"/>
      <c r="P32" s="605"/>
      <c r="Q32" s="605"/>
      <c r="R32" s="605">
        <f>'入力表'!G25</f>
        <v>0</v>
      </c>
      <c r="S32" s="605"/>
      <c r="T32" s="605"/>
      <c r="U32" s="605"/>
      <c r="V32" s="605"/>
      <c r="W32" s="605">
        <f>'入力表'!J25</f>
      </c>
      <c r="X32" s="605"/>
      <c r="Y32" s="605"/>
      <c r="Z32" s="605"/>
      <c r="AA32" s="605"/>
      <c r="AB32" s="674"/>
      <c r="AC32" s="675"/>
      <c r="AD32" s="670" t="str">
        <f>IF('入力表'!N24=2,"○","　")</f>
        <v>　</v>
      </c>
      <c r="AE32" s="671"/>
      <c r="AF32" s="671"/>
      <c r="AG32" s="12"/>
      <c r="AH32" s="12"/>
      <c r="AI32" s="12"/>
      <c r="AJ32" s="12"/>
      <c r="AK32" s="12"/>
      <c r="AL32" s="12"/>
      <c r="AM32" s="17"/>
    </row>
    <row r="33" spans="2:39" ht="20.25" customHeight="1">
      <c r="B33" s="598"/>
      <c r="C33" s="563"/>
      <c r="D33" s="563"/>
      <c r="E33" s="563"/>
      <c r="F33" s="563"/>
      <c r="G33" s="563"/>
      <c r="H33" s="563"/>
      <c r="I33" s="564"/>
      <c r="J33" s="657" t="s">
        <v>54</v>
      </c>
      <c r="K33" s="657"/>
      <c r="L33" s="657"/>
      <c r="M33" s="657"/>
      <c r="N33" s="605">
        <f>'入力表'!E26</f>
      </c>
      <c r="O33" s="605"/>
      <c r="P33" s="605"/>
      <c r="Q33" s="605"/>
      <c r="R33" s="605">
        <f>'入力表'!G26</f>
        <v>0</v>
      </c>
      <c r="S33" s="605"/>
      <c r="T33" s="605"/>
      <c r="U33" s="605"/>
      <c r="V33" s="605"/>
      <c r="W33" s="605">
        <f>'入力表'!J26</f>
      </c>
      <c r="X33" s="605"/>
      <c r="Y33" s="605"/>
      <c r="Z33" s="605"/>
      <c r="AA33" s="605"/>
      <c r="AB33" s="674"/>
      <c r="AC33" s="675"/>
      <c r="AD33" s="670"/>
      <c r="AE33" s="671"/>
      <c r="AF33" s="671"/>
      <c r="AG33" s="12"/>
      <c r="AH33" s="12"/>
      <c r="AI33" s="12"/>
      <c r="AJ33" s="12"/>
      <c r="AK33" s="12"/>
      <c r="AL33" s="12"/>
      <c r="AM33" s="17"/>
    </row>
    <row r="34" spans="2:39" ht="20.25" customHeight="1">
      <c r="B34" s="598" t="s">
        <v>62</v>
      </c>
      <c r="C34" s="563"/>
      <c r="D34" s="563"/>
      <c r="E34" s="563"/>
      <c r="F34" s="563"/>
      <c r="G34" s="563"/>
      <c r="H34" s="563"/>
      <c r="I34" s="564"/>
      <c r="J34" s="657" t="s">
        <v>55</v>
      </c>
      <c r="K34" s="657"/>
      <c r="L34" s="657"/>
      <c r="M34" s="657"/>
      <c r="N34" s="605">
        <f>'入力表'!E27</f>
      </c>
      <c r="O34" s="605"/>
      <c r="P34" s="605"/>
      <c r="Q34" s="605"/>
      <c r="R34" s="605">
        <f>'入力表'!G27</f>
        <v>0</v>
      </c>
      <c r="S34" s="605"/>
      <c r="T34" s="605"/>
      <c r="U34" s="605"/>
      <c r="V34" s="605"/>
      <c r="W34" s="605">
        <f>'入力表'!J27</f>
      </c>
      <c r="X34" s="605"/>
      <c r="Y34" s="605"/>
      <c r="Z34" s="605"/>
      <c r="AA34" s="605"/>
      <c r="AB34" s="676"/>
      <c r="AC34" s="677"/>
      <c r="AD34" s="52"/>
      <c r="AE34" s="53" t="str">
        <f>IF('入力表'!N24=3,"○","　")</f>
        <v>　</v>
      </c>
      <c r="AF34" s="53"/>
      <c r="AG34" s="20"/>
      <c r="AH34" s="20"/>
      <c r="AI34" s="20"/>
      <c r="AJ34" s="20"/>
      <c r="AK34" s="20"/>
      <c r="AL34" s="20"/>
      <c r="AM34" s="22"/>
    </row>
    <row r="35" spans="2:39" ht="15.75" customHeight="1">
      <c r="B35" s="11"/>
      <c r="C35" s="12"/>
      <c r="D35" s="12"/>
      <c r="E35" s="12"/>
      <c r="F35" s="12"/>
      <c r="G35" s="12"/>
      <c r="H35" s="12"/>
      <c r="I35" s="35"/>
      <c r="J35" s="54"/>
      <c r="K35" s="13" t="s">
        <v>63</v>
      </c>
      <c r="L35" s="13"/>
      <c r="M35" s="13"/>
      <c r="N35" s="13"/>
      <c r="O35" s="13"/>
      <c r="P35" s="13"/>
      <c r="Q35" s="13"/>
      <c r="R35" s="13"/>
      <c r="S35" s="13"/>
      <c r="T35" s="13"/>
      <c r="U35" s="13"/>
      <c r="V35" s="13"/>
      <c r="W35" s="13"/>
      <c r="X35" s="13"/>
      <c r="Y35" s="13"/>
      <c r="Z35" s="13"/>
      <c r="AA35" s="13"/>
      <c r="AB35" s="13"/>
      <c r="AC35" s="13"/>
      <c r="AD35" s="13"/>
      <c r="AE35" s="13"/>
      <c r="AF35" s="13"/>
      <c r="AG35" s="13"/>
      <c r="AH35" s="13"/>
      <c r="AI35" s="13"/>
      <c r="AJ35" s="13"/>
      <c r="AK35" s="13"/>
      <c r="AL35" s="13"/>
      <c r="AM35" s="51"/>
    </row>
    <row r="36" spans="2:39" ht="15.75" customHeight="1">
      <c r="B36" s="19"/>
      <c r="C36" s="20"/>
      <c r="D36" s="20"/>
      <c r="E36" s="20"/>
      <c r="F36" s="20"/>
      <c r="G36" s="20"/>
      <c r="H36" s="20"/>
      <c r="I36" s="31"/>
      <c r="J36" s="21"/>
      <c r="K36" s="20" t="s">
        <v>64</v>
      </c>
      <c r="L36" s="20"/>
      <c r="M36" s="20"/>
      <c r="N36" s="20"/>
      <c r="O36" s="20"/>
      <c r="P36" s="20"/>
      <c r="Q36" s="20"/>
      <c r="R36" s="20"/>
      <c r="S36" s="20"/>
      <c r="T36" s="20"/>
      <c r="U36" s="20"/>
      <c r="V36" s="20"/>
      <c r="W36" s="20"/>
      <c r="X36" s="20"/>
      <c r="Y36" s="20"/>
      <c r="Z36" s="20"/>
      <c r="AA36" s="20"/>
      <c r="AB36" s="20"/>
      <c r="AC36" s="20"/>
      <c r="AD36" s="20"/>
      <c r="AE36" s="20"/>
      <c r="AF36" s="20"/>
      <c r="AG36" s="20"/>
      <c r="AH36" s="20"/>
      <c r="AI36" s="20"/>
      <c r="AJ36" s="20"/>
      <c r="AK36" s="20"/>
      <c r="AL36" s="20"/>
      <c r="AM36" s="22"/>
    </row>
    <row r="37" spans="2:39" ht="23.25" customHeight="1">
      <c r="B37" s="599" t="s">
        <v>65</v>
      </c>
      <c r="C37" s="600"/>
      <c r="D37" s="601" t="s">
        <v>66</v>
      </c>
      <c r="E37" s="601"/>
      <c r="F37" s="601"/>
      <c r="G37" s="601"/>
      <c r="H37" s="601"/>
      <c r="I37" s="8"/>
      <c r="J37" s="9"/>
      <c r="K37" s="588" t="s">
        <v>547</v>
      </c>
      <c r="L37" s="588"/>
      <c r="M37" s="544" t="str">
        <f>WIDECHAR('入力表'!D29)</f>
        <v>０</v>
      </c>
      <c r="N37" s="544"/>
      <c r="O37" s="7" t="s">
        <v>68</v>
      </c>
      <c r="P37" s="544" t="str">
        <f>WIDECHAR('入力表'!F29)</f>
        <v>０</v>
      </c>
      <c r="Q37" s="544"/>
      <c r="R37" s="7" t="s">
        <v>69</v>
      </c>
      <c r="S37" s="606" t="s">
        <v>541</v>
      </c>
      <c r="T37" s="606"/>
      <c r="U37" s="7" t="s">
        <v>70</v>
      </c>
      <c r="V37" s="7"/>
      <c r="W37" s="7" t="s">
        <v>71</v>
      </c>
      <c r="X37" s="7"/>
      <c r="Y37" s="588" t="s">
        <v>547</v>
      </c>
      <c r="Z37" s="588"/>
      <c r="AA37" s="544" t="str">
        <f>WIDECHAR('入力表'!D30)</f>
        <v>０</v>
      </c>
      <c r="AB37" s="544"/>
      <c r="AC37" s="7" t="s">
        <v>68</v>
      </c>
      <c r="AD37" s="544" t="str">
        <f>WIDECHAR('入力表'!F30)</f>
        <v>０</v>
      </c>
      <c r="AE37" s="544"/>
      <c r="AF37" s="7" t="s">
        <v>69</v>
      </c>
      <c r="AG37" s="544" t="str">
        <f>WIDECHAR('入力表'!H30)</f>
        <v>０</v>
      </c>
      <c r="AH37" s="544"/>
      <c r="AI37" s="7" t="s">
        <v>70</v>
      </c>
      <c r="AJ37" s="7"/>
      <c r="AK37" s="7"/>
      <c r="AL37" s="7"/>
      <c r="AM37" s="48"/>
    </row>
    <row r="38" spans="2:39" ht="18" customHeight="1">
      <c r="B38" s="589" t="s">
        <v>76</v>
      </c>
      <c r="C38" s="590"/>
      <c r="D38" s="592" t="s">
        <v>72</v>
      </c>
      <c r="E38" s="592"/>
      <c r="F38" s="592"/>
      <c r="G38" s="592"/>
      <c r="H38" s="592"/>
      <c r="I38" s="14"/>
      <c r="J38" s="54"/>
      <c r="K38" s="13" t="s">
        <v>73</v>
      </c>
      <c r="L38" s="13"/>
      <c r="M38" s="13"/>
      <c r="N38" s="13"/>
      <c r="O38" s="13"/>
      <c r="P38" s="13"/>
      <c r="Q38" s="13"/>
      <c r="R38" s="13"/>
      <c r="S38" s="13" t="s">
        <v>7</v>
      </c>
      <c r="T38" s="544" t="str">
        <f>WIDECHAR('入力表'!F32)</f>
        <v>０</v>
      </c>
      <c r="U38" s="544"/>
      <c r="V38" s="544"/>
      <c r="W38" s="13" t="s">
        <v>9</v>
      </c>
      <c r="X38" s="14"/>
      <c r="Y38" s="54"/>
      <c r="Z38" s="13" t="s">
        <v>75</v>
      </c>
      <c r="AA38" s="13"/>
      <c r="AB38" s="13"/>
      <c r="AC38" s="13"/>
      <c r="AD38" s="13"/>
      <c r="AE38" s="13"/>
      <c r="AF38" s="13"/>
      <c r="AG38" s="13"/>
      <c r="AH38" s="13" t="s">
        <v>7</v>
      </c>
      <c r="AI38" s="544" t="str">
        <f>WIDECHAR('入力表'!F35)</f>
        <v>０</v>
      </c>
      <c r="AJ38" s="544"/>
      <c r="AK38" s="544"/>
      <c r="AL38" s="13" t="s">
        <v>9</v>
      </c>
      <c r="AM38" s="51"/>
    </row>
    <row r="39" spans="2:39" ht="18" customHeight="1">
      <c r="B39" s="19"/>
      <c r="C39" s="20"/>
      <c r="D39" s="20"/>
      <c r="E39" s="20"/>
      <c r="F39" s="20"/>
      <c r="G39" s="20"/>
      <c r="H39" s="20"/>
      <c r="I39" s="31"/>
      <c r="J39" s="21"/>
      <c r="K39" s="20" t="s">
        <v>74</v>
      </c>
      <c r="L39" s="20"/>
      <c r="M39" s="20"/>
      <c r="N39" s="545">
        <f>'入力表'!F33</f>
        <v>0</v>
      </c>
      <c r="O39" s="545"/>
      <c r="P39" s="545"/>
      <c r="Q39" s="545"/>
      <c r="R39" s="545"/>
      <c r="S39" s="545"/>
      <c r="T39" s="545"/>
      <c r="U39" s="545"/>
      <c r="V39" s="545"/>
      <c r="W39" s="545"/>
      <c r="X39" s="546"/>
      <c r="Y39" s="21"/>
      <c r="Z39" s="20" t="s">
        <v>18</v>
      </c>
      <c r="AA39" s="20"/>
      <c r="AB39" s="20"/>
      <c r="AC39" s="593">
        <f>'入力表'!F36</f>
      </c>
      <c r="AD39" s="593"/>
      <c r="AE39" s="593"/>
      <c r="AF39" s="593"/>
      <c r="AG39" s="593"/>
      <c r="AH39" s="593"/>
      <c r="AI39" s="593"/>
      <c r="AJ39" s="593"/>
      <c r="AK39" s="20"/>
      <c r="AL39" s="20" t="s">
        <v>21</v>
      </c>
      <c r="AM39" s="22"/>
    </row>
    <row r="40" spans="2:39" ht="16.5" customHeight="1">
      <c r="B40" s="589" t="s">
        <v>77</v>
      </c>
      <c r="C40" s="590"/>
      <c r="D40" s="592" t="s">
        <v>78</v>
      </c>
      <c r="E40" s="592"/>
      <c r="F40" s="592"/>
      <c r="G40" s="592"/>
      <c r="H40" s="592"/>
      <c r="I40" s="14"/>
      <c r="J40" s="568" t="str">
        <f>IF('入力表'!C38=1,"○","　")</f>
        <v>　</v>
      </c>
      <c r="K40" s="595"/>
      <c r="L40" s="535" t="s">
        <v>172</v>
      </c>
      <c r="M40" s="536"/>
      <c r="N40" s="36" t="str">
        <f>IF('入力表'!C43=1,"○","　")</f>
        <v>　</v>
      </c>
      <c r="O40" s="13"/>
      <c r="P40" s="13"/>
      <c r="Q40" s="13"/>
      <c r="R40" s="13"/>
      <c r="S40" s="13"/>
      <c r="T40" s="14"/>
      <c r="U40" s="535" t="s">
        <v>173</v>
      </c>
      <c r="V40" s="536"/>
      <c r="X40" s="55" t="str">
        <f>IF('入力表'!C55=1,"○","　")</f>
        <v>　</v>
      </c>
      <c r="AI40" s="535" t="s">
        <v>174</v>
      </c>
      <c r="AJ40" s="536"/>
      <c r="AK40" s="568" t="str">
        <f>IF('入力表'!C59=1,"○","　")</f>
        <v>　</v>
      </c>
      <c r="AL40" s="569"/>
      <c r="AM40" s="570"/>
    </row>
    <row r="41" spans="2:39" ht="16.5" customHeight="1">
      <c r="B41" s="598" t="s">
        <v>79</v>
      </c>
      <c r="C41" s="563"/>
      <c r="D41" s="563"/>
      <c r="E41" s="563"/>
      <c r="F41" s="563"/>
      <c r="G41" s="563"/>
      <c r="H41" s="563"/>
      <c r="I41" s="564"/>
      <c r="J41" s="571"/>
      <c r="K41" s="596"/>
      <c r="L41" s="537"/>
      <c r="M41" s="538"/>
      <c r="N41" s="39" t="str">
        <f>IF('入力表'!C43=2,"○","　")</f>
        <v>　</v>
      </c>
      <c r="O41" s="12"/>
      <c r="P41" s="12"/>
      <c r="Q41" s="12"/>
      <c r="R41" s="563"/>
      <c r="S41" s="563"/>
      <c r="T41" s="35"/>
      <c r="U41" s="537"/>
      <c r="V41" s="538"/>
      <c r="X41" s="55" t="str">
        <f>IF('入力表'!C55=2,"○","　")</f>
        <v>　</v>
      </c>
      <c r="AI41" s="537"/>
      <c r="AJ41" s="538"/>
      <c r="AK41" s="571"/>
      <c r="AL41" s="572"/>
      <c r="AM41" s="573"/>
    </row>
    <row r="42" spans="2:39" ht="16.5" customHeight="1">
      <c r="B42" s="598" t="s">
        <v>80</v>
      </c>
      <c r="C42" s="563"/>
      <c r="D42" s="563"/>
      <c r="E42" s="563"/>
      <c r="F42" s="563"/>
      <c r="G42" s="563"/>
      <c r="H42" s="563"/>
      <c r="I42" s="564"/>
      <c r="J42" s="571" t="str">
        <f>IF('入力表'!C38=2,"○","　")</f>
        <v>　</v>
      </c>
      <c r="K42" s="596"/>
      <c r="L42" s="537"/>
      <c r="M42" s="538"/>
      <c r="N42" s="39" t="str">
        <f>IF('入力表'!C43=3,"○","　")</f>
        <v>　</v>
      </c>
      <c r="O42" s="12"/>
      <c r="P42" s="12"/>
      <c r="Q42" s="12"/>
      <c r="R42" s="12"/>
      <c r="S42" s="12"/>
      <c r="T42" s="35"/>
      <c r="U42" s="537"/>
      <c r="V42" s="538"/>
      <c r="X42" s="55"/>
      <c r="AB42" s="56"/>
      <c r="AC42" s="55" t="str">
        <f>IF('入力表'!J56=1,"○","　")</f>
        <v>　</v>
      </c>
      <c r="AD42" s="55"/>
      <c r="AE42" s="55" t="str">
        <f>IF('入力表'!J56=2,"○","　")</f>
        <v>　</v>
      </c>
      <c r="AI42" s="537"/>
      <c r="AJ42" s="538"/>
      <c r="AK42" s="571" t="str">
        <f>IF('入力表'!C59=2,"○","　")</f>
        <v>　</v>
      </c>
      <c r="AL42" s="572"/>
      <c r="AM42" s="573"/>
    </row>
    <row r="43" spans="2:39" ht="22.5" customHeight="1">
      <c r="B43" s="594" t="s">
        <v>81</v>
      </c>
      <c r="C43" s="566"/>
      <c r="D43" s="566"/>
      <c r="E43" s="566"/>
      <c r="F43" s="566"/>
      <c r="G43" s="566"/>
      <c r="H43" s="566"/>
      <c r="I43" s="567"/>
      <c r="J43" s="579"/>
      <c r="K43" s="597"/>
      <c r="L43" s="539"/>
      <c r="M43" s="540"/>
      <c r="N43" s="541" t="s">
        <v>82</v>
      </c>
      <c r="O43" s="542"/>
      <c r="P43" s="542"/>
      <c r="Q43" s="542"/>
      <c r="R43" s="542"/>
      <c r="S43" s="542"/>
      <c r="T43" s="543"/>
      <c r="U43" s="539"/>
      <c r="V43" s="540"/>
      <c r="W43" s="57"/>
      <c r="X43" s="58" t="str">
        <f>IF('入力表'!C55=3,"○","　")</f>
        <v>　</v>
      </c>
      <c r="Y43" s="59"/>
      <c r="Z43" s="59"/>
      <c r="AA43" s="59"/>
      <c r="AB43" s="59"/>
      <c r="AC43" s="59"/>
      <c r="AD43" s="59"/>
      <c r="AE43" s="59"/>
      <c r="AF43" s="59"/>
      <c r="AG43" s="59"/>
      <c r="AH43" s="60"/>
      <c r="AI43" s="539"/>
      <c r="AJ43" s="540"/>
      <c r="AK43" s="579"/>
      <c r="AL43" s="580"/>
      <c r="AM43" s="581"/>
    </row>
    <row r="44" spans="2:39" ht="20.25" customHeight="1">
      <c r="B44" s="61"/>
      <c r="C44" s="591" t="s">
        <v>83</v>
      </c>
      <c r="D44" s="591"/>
      <c r="E44" s="591"/>
      <c r="F44" s="591"/>
      <c r="G44" s="591"/>
      <c r="H44" s="591"/>
      <c r="I44" s="5"/>
      <c r="J44" s="61"/>
      <c r="K44" s="548" t="s">
        <v>67</v>
      </c>
      <c r="L44" s="548"/>
      <c r="M44" s="548"/>
      <c r="N44" s="548"/>
      <c r="O44" s="4" t="s">
        <v>68</v>
      </c>
      <c r="P44" s="548"/>
      <c r="Q44" s="548"/>
      <c r="R44" s="4" t="s">
        <v>69</v>
      </c>
      <c r="S44" s="548"/>
      <c r="T44" s="548"/>
      <c r="U44" s="4" t="s">
        <v>70</v>
      </c>
      <c r="V44" s="4"/>
      <c r="W44" s="236" t="s">
        <v>85</v>
      </c>
      <c r="X44" s="62"/>
      <c r="Y44" s="62"/>
      <c r="Z44" s="62"/>
      <c r="AA44" s="62"/>
      <c r="AB44" s="62"/>
      <c r="AC44" s="62"/>
      <c r="AD44" s="62"/>
      <c r="AE44" s="62"/>
      <c r="AF44" s="62"/>
      <c r="AG44" s="62"/>
      <c r="AH44" s="62"/>
      <c r="AI44" s="62"/>
      <c r="AJ44" s="62"/>
      <c r="AK44" s="62"/>
      <c r="AL44" s="62"/>
      <c r="AM44" s="63"/>
    </row>
    <row r="45" spans="2:39" ht="20.25" customHeight="1">
      <c r="B45" s="54"/>
      <c r="C45" s="13" t="s">
        <v>84</v>
      </c>
      <c r="D45" s="13"/>
      <c r="E45" s="13"/>
      <c r="F45" s="13"/>
      <c r="G45" s="13"/>
      <c r="H45" s="13"/>
      <c r="I45" s="13"/>
      <c r="J45" s="13"/>
      <c r="K45" s="13"/>
      <c r="L45" s="13"/>
      <c r="M45" s="13"/>
      <c r="N45" s="13"/>
      <c r="O45" s="13"/>
      <c r="P45" s="13"/>
      <c r="Q45" s="13"/>
      <c r="R45" s="13"/>
      <c r="S45" s="13"/>
      <c r="T45" s="13"/>
      <c r="U45" s="13"/>
      <c r="V45" s="14"/>
      <c r="W45" s="15"/>
      <c r="X45" s="12"/>
      <c r="Y45" s="12"/>
      <c r="Z45" s="12"/>
      <c r="AA45" s="12"/>
      <c r="AB45" s="12"/>
      <c r="AC45" s="12"/>
      <c r="AD45" s="12"/>
      <c r="AE45" s="40"/>
      <c r="AF45" s="40"/>
      <c r="AG45" s="40"/>
      <c r="AH45" s="40"/>
      <c r="AI45" s="40"/>
      <c r="AJ45" s="40"/>
      <c r="AK45" s="40"/>
      <c r="AL45" s="40"/>
      <c r="AM45" s="235" t="s">
        <v>548</v>
      </c>
    </row>
    <row r="46" spans="2:39" ht="14.25" customHeight="1">
      <c r="B46" s="15"/>
      <c r="C46" s="12"/>
      <c r="D46" s="12"/>
      <c r="E46" s="12"/>
      <c r="F46" s="12"/>
      <c r="G46" s="12"/>
      <c r="H46" s="12"/>
      <c r="I46" s="12"/>
      <c r="J46" s="12"/>
      <c r="K46" s="12"/>
      <c r="L46" s="12"/>
      <c r="M46" s="12"/>
      <c r="N46" s="12"/>
      <c r="O46" s="12"/>
      <c r="P46" s="12"/>
      <c r="Q46" s="12"/>
      <c r="R46" s="12"/>
      <c r="S46" s="12"/>
      <c r="T46" s="12"/>
      <c r="U46" s="12"/>
      <c r="V46" s="35"/>
      <c r="W46" s="237" t="s">
        <v>86</v>
      </c>
      <c r="X46" s="12"/>
      <c r="Y46" s="12"/>
      <c r="AA46" s="12" t="s">
        <v>540</v>
      </c>
      <c r="AB46" s="12"/>
      <c r="AC46" s="12"/>
      <c r="AD46" s="12"/>
      <c r="AE46" s="12"/>
      <c r="AF46" s="12"/>
      <c r="AG46" s="12"/>
      <c r="AH46" s="12"/>
      <c r="AI46" s="12"/>
      <c r="AJ46" s="12"/>
      <c r="AK46" s="12"/>
      <c r="AL46" s="12"/>
      <c r="AM46" s="35"/>
    </row>
    <row r="47" spans="2:39" ht="14.25" customHeight="1">
      <c r="B47" s="15"/>
      <c r="C47" s="12"/>
      <c r="D47" s="12"/>
      <c r="E47" s="12"/>
      <c r="F47" s="12"/>
      <c r="G47" s="12"/>
      <c r="H47" s="12"/>
      <c r="I47" s="12"/>
      <c r="J47" s="12"/>
      <c r="K47" s="12"/>
      <c r="L47" s="12"/>
      <c r="M47" s="12"/>
      <c r="N47" s="12"/>
      <c r="O47" s="12"/>
      <c r="P47" s="12"/>
      <c r="Q47" s="12"/>
      <c r="R47" s="12"/>
      <c r="S47" s="12"/>
      <c r="T47" s="12"/>
      <c r="U47" s="12"/>
      <c r="V47" s="35"/>
      <c r="W47" s="15"/>
      <c r="X47" s="12"/>
      <c r="Y47" s="12"/>
      <c r="Z47" s="12"/>
      <c r="AA47" s="12"/>
      <c r="AB47" s="12"/>
      <c r="AC47" s="12"/>
      <c r="AD47" s="12"/>
      <c r="AE47" s="12"/>
      <c r="AF47" s="12"/>
      <c r="AG47" s="12"/>
      <c r="AH47" s="12"/>
      <c r="AI47" s="12"/>
      <c r="AJ47" s="12"/>
      <c r="AK47" s="12"/>
      <c r="AL47" s="12" t="s">
        <v>21</v>
      </c>
      <c r="AM47" s="35"/>
    </row>
    <row r="48" spans="2:39" ht="14.25" customHeight="1">
      <c r="B48" s="15"/>
      <c r="C48" s="12"/>
      <c r="D48" s="12"/>
      <c r="E48" s="12"/>
      <c r="F48" s="12"/>
      <c r="G48" s="12"/>
      <c r="H48" s="12"/>
      <c r="I48" s="12"/>
      <c r="J48" s="12"/>
      <c r="K48" s="12"/>
      <c r="L48" s="12"/>
      <c r="M48" s="12"/>
      <c r="N48" s="12"/>
      <c r="O48" s="12"/>
      <c r="P48" s="12"/>
      <c r="Q48" s="12"/>
      <c r="R48" s="12"/>
      <c r="S48" s="12"/>
      <c r="T48" s="12"/>
      <c r="U48" s="12"/>
      <c r="V48" s="35"/>
      <c r="W48" s="15"/>
      <c r="X48" s="12"/>
      <c r="Y48" s="12"/>
      <c r="Z48" s="12"/>
      <c r="AA48" s="12"/>
      <c r="AB48" s="12"/>
      <c r="AC48" s="12"/>
      <c r="AD48" s="12"/>
      <c r="AE48" s="12"/>
      <c r="AF48" s="12"/>
      <c r="AG48" s="12"/>
      <c r="AH48" s="12"/>
      <c r="AI48" s="12"/>
      <c r="AJ48" s="12"/>
      <c r="AK48" s="12"/>
      <c r="AL48" s="12"/>
      <c r="AM48" s="35"/>
    </row>
    <row r="49" spans="2:39" ht="14.25" customHeight="1">
      <c r="B49" s="15"/>
      <c r="C49" s="12"/>
      <c r="D49" s="12"/>
      <c r="E49" s="12"/>
      <c r="F49" s="12"/>
      <c r="G49" s="12"/>
      <c r="H49" s="12"/>
      <c r="I49" s="12"/>
      <c r="J49" s="12"/>
      <c r="K49" s="12"/>
      <c r="L49" s="12"/>
      <c r="M49" s="12"/>
      <c r="N49" s="12"/>
      <c r="O49" s="12"/>
      <c r="P49" s="12"/>
      <c r="Q49" s="12"/>
      <c r="R49" s="12"/>
      <c r="S49" s="12"/>
      <c r="T49" s="12"/>
      <c r="U49" s="12"/>
      <c r="V49" s="35"/>
      <c r="W49" s="15"/>
      <c r="X49" s="12" t="s">
        <v>87</v>
      </c>
      <c r="Y49" s="12"/>
      <c r="Z49" s="12"/>
      <c r="AA49" s="12"/>
      <c r="AB49" s="12"/>
      <c r="AC49" s="563"/>
      <c r="AD49" s="563"/>
      <c r="AE49" s="563"/>
      <c r="AF49" s="563"/>
      <c r="AG49" s="563"/>
      <c r="AH49" s="563"/>
      <c r="AI49" s="12" t="s">
        <v>88</v>
      </c>
      <c r="AJ49" s="12"/>
      <c r="AK49" s="12"/>
      <c r="AL49" s="12"/>
      <c r="AM49" s="35"/>
    </row>
    <row r="50" spans="2:39" ht="14.25" customHeight="1">
      <c r="B50" s="21"/>
      <c r="C50" s="20"/>
      <c r="D50" s="20"/>
      <c r="E50" s="20"/>
      <c r="F50" s="20"/>
      <c r="G50" s="20"/>
      <c r="H50" s="20"/>
      <c r="I50" s="20"/>
      <c r="J50" s="20"/>
      <c r="K50" s="20"/>
      <c r="L50" s="20"/>
      <c r="M50" s="20"/>
      <c r="N50" s="20"/>
      <c r="O50" s="20"/>
      <c r="P50" s="20"/>
      <c r="Q50" s="20"/>
      <c r="R50" s="20"/>
      <c r="S50" s="20"/>
      <c r="T50" s="20"/>
      <c r="U50" s="20"/>
      <c r="V50" s="31"/>
      <c r="W50" s="20"/>
      <c r="X50" s="20"/>
      <c r="Y50" s="20"/>
      <c r="Z50" s="20"/>
      <c r="AA50" s="20"/>
      <c r="AB50" s="20"/>
      <c r="AC50" s="20"/>
      <c r="AD50" s="20"/>
      <c r="AE50" s="20"/>
      <c r="AF50" s="20"/>
      <c r="AG50" s="20"/>
      <c r="AH50" s="20"/>
      <c r="AI50" s="20"/>
      <c r="AJ50" s="20"/>
      <c r="AK50" s="20"/>
      <c r="AL50" s="20"/>
      <c r="AM50" s="31"/>
    </row>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sheetData>
  <sheetProtection sheet="1" selectLockedCells="1" selectUnlockedCells="1"/>
  <mergeCells count="136">
    <mergeCell ref="P23:Q23"/>
    <mergeCell ref="P24:Q24"/>
    <mergeCell ref="W32:AA32"/>
    <mergeCell ref="R32:V32"/>
    <mergeCell ref="AD32:AF33"/>
    <mergeCell ref="W33:AA33"/>
    <mergeCell ref="W31:AA31"/>
    <mergeCell ref="AB31:AC34"/>
    <mergeCell ref="T30:U30"/>
    <mergeCell ref="G10:AI10"/>
    <mergeCell ref="R23:AM23"/>
    <mergeCell ref="T29:X29"/>
    <mergeCell ref="AH24:AM24"/>
    <mergeCell ref="R24:AG24"/>
    <mergeCell ref="P22:Q22"/>
    <mergeCell ref="J25:J28"/>
    <mergeCell ref="O25:O28"/>
    <mergeCell ref="K28:N28"/>
    <mergeCell ref="L25:N25"/>
    <mergeCell ref="L26:N26"/>
    <mergeCell ref="L27:N27"/>
    <mergeCell ref="N31:Q31"/>
    <mergeCell ref="N32:Q32"/>
    <mergeCell ref="J31:M31"/>
    <mergeCell ref="R31:V31"/>
    <mergeCell ref="J32:M32"/>
    <mergeCell ref="J33:M33"/>
    <mergeCell ref="D23:H23"/>
    <mergeCell ref="J34:M34"/>
    <mergeCell ref="N33:Q33"/>
    <mergeCell ref="N34:Q34"/>
    <mergeCell ref="D29:H29"/>
    <mergeCell ref="D30:H30"/>
    <mergeCell ref="D31:H31"/>
    <mergeCell ref="B33:I33"/>
    <mergeCell ref="B34:I34"/>
    <mergeCell ref="J23:L24"/>
    <mergeCell ref="M23:O24"/>
    <mergeCell ref="B25:C25"/>
    <mergeCell ref="J16:R16"/>
    <mergeCell ref="B30:C30"/>
    <mergeCell ref="B31:C31"/>
    <mergeCell ref="D25:H25"/>
    <mergeCell ref="B23:C23"/>
    <mergeCell ref="N30:O30"/>
    <mergeCell ref="B29:C29"/>
    <mergeCell ref="J12:K12"/>
    <mergeCell ref="L12:M12"/>
    <mergeCell ref="O12:P12"/>
    <mergeCell ref="B20:C20"/>
    <mergeCell ref="B21:C21"/>
    <mergeCell ref="P21:Q21"/>
    <mergeCell ref="D20:H20"/>
    <mergeCell ref="D21:H21"/>
    <mergeCell ref="J21:L22"/>
    <mergeCell ref="M21:O22"/>
    <mergeCell ref="R8:X8"/>
    <mergeCell ref="Y9:AC9"/>
    <mergeCell ref="R9:S9"/>
    <mergeCell ref="AF9:AG9"/>
    <mergeCell ref="AI8:AK8"/>
    <mergeCell ref="O17:S17"/>
    <mergeCell ref="B11:T11"/>
    <mergeCell ref="U11:AM11"/>
    <mergeCell ref="AI13:AJ13"/>
    <mergeCell ref="J14:S15"/>
    <mergeCell ref="D4:H7"/>
    <mergeCell ref="I4:M7"/>
    <mergeCell ref="B3:C7"/>
    <mergeCell ref="D3:H3"/>
    <mergeCell ref="I3:M3"/>
    <mergeCell ref="B8:C9"/>
    <mergeCell ref="D9:E9"/>
    <mergeCell ref="K9:L9"/>
    <mergeCell ref="D8:J8"/>
    <mergeCell ref="K8:Q8"/>
    <mergeCell ref="AG2:AM2"/>
    <mergeCell ref="AC2:AF2"/>
    <mergeCell ref="K37:L37"/>
    <mergeCell ref="R12:S12"/>
    <mergeCell ref="AA13:AB13"/>
    <mergeCell ref="AC13:AD13"/>
    <mergeCell ref="AF13:AG13"/>
    <mergeCell ref="X20:AL20"/>
    <mergeCell ref="W34:AA34"/>
    <mergeCell ref="R21:AF21"/>
    <mergeCell ref="B42:I42"/>
    <mergeCell ref="B37:C37"/>
    <mergeCell ref="D37:H37"/>
    <mergeCell ref="R22:AF22"/>
    <mergeCell ref="Y37:Z37"/>
    <mergeCell ref="AD37:AE37"/>
    <mergeCell ref="R33:V33"/>
    <mergeCell ref="R34:V34"/>
    <mergeCell ref="S37:T37"/>
    <mergeCell ref="AA37:AB37"/>
    <mergeCell ref="T38:V38"/>
    <mergeCell ref="AC39:AJ39"/>
    <mergeCell ref="S44:T44"/>
    <mergeCell ref="B43:I43"/>
    <mergeCell ref="J40:K41"/>
    <mergeCell ref="J42:K43"/>
    <mergeCell ref="L40:M43"/>
    <mergeCell ref="B40:C40"/>
    <mergeCell ref="D40:H40"/>
    <mergeCell ref="B41:I41"/>
    <mergeCell ref="AH25:AH28"/>
    <mergeCell ref="AG37:AH37"/>
    <mergeCell ref="AH30:AI30"/>
    <mergeCell ref="B38:C38"/>
    <mergeCell ref="AC49:AH49"/>
    <mergeCell ref="C44:H44"/>
    <mergeCell ref="K44:L44"/>
    <mergeCell ref="M44:N44"/>
    <mergeCell ref="P44:Q44"/>
    <mergeCell ref="D38:H38"/>
    <mergeCell ref="AI9:AK9"/>
    <mergeCell ref="AF8:AG8"/>
    <mergeCell ref="AA28:AF28"/>
    <mergeCell ref="Y8:AC8"/>
    <mergeCell ref="R41:S41"/>
    <mergeCell ref="AK42:AM43"/>
    <mergeCell ref="AG21:AM21"/>
    <mergeCell ref="AG22:AM22"/>
    <mergeCell ref="AI40:AJ43"/>
    <mergeCell ref="AI38:AK38"/>
    <mergeCell ref="U40:V43"/>
    <mergeCell ref="N43:T43"/>
    <mergeCell ref="M37:N37"/>
    <mergeCell ref="P37:Q37"/>
    <mergeCell ref="N39:X39"/>
    <mergeCell ref="AA3:AM3"/>
    <mergeCell ref="AA4:AM7"/>
    <mergeCell ref="N3:Z3"/>
    <mergeCell ref="N4:Z7"/>
    <mergeCell ref="AK40:AM41"/>
  </mergeCells>
  <printOptions/>
  <pageMargins left="0.7874015748031497" right="0.2755905511811024" top="0.3937007874015748" bottom="0.1968503937007874" header="0.5118110236220472" footer="0.25"/>
  <pageSetup horizontalDpi="600" verticalDpi="600" orientation="portrait" paperSize="9" scale="96" r:id="rId2"/>
  <drawing r:id="rId1"/>
</worksheet>
</file>

<file path=xl/worksheets/sheet8.xml><?xml version="1.0" encoding="utf-8"?>
<worksheet xmlns="http://schemas.openxmlformats.org/spreadsheetml/2006/main" xmlns:r="http://schemas.openxmlformats.org/officeDocument/2006/relationships">
  <sheetPr codeName="Sheet3"/>
  <dimension ref="B1:AM50"/>
  <sheetViews>
    <sheetView showRowColHeaders="0" showZeros="0" view="pageBreakPreview" zoomScaleSheetLayoutView="100" zoomScalePageLayoutView="0" workbookViewId="0" topLeftCell="A1">
      <selection activeCell="AM46" sqref="AM46"/>
    </sheetView>
  </sheetViews>
  <sheetFormatPr defaultColWidth="2.50390625" defaultRowHeight="13.5"/>
  <cols>
    <col min="1" max="1" width="9.00390625" style="2" customWidth="1"/>
    <col min="2" max="16384" width="2.50390625" style="2" customWidth="1"/>
  </cols>
  <sheetData>
    <row r="1" ht="12">
      <c r="B1" s="1" t="s">
        <v>169</v>
      </c>
    </row>
    <row r="2" spans="2:39" ht="25.5" customHeight="1">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563"/>
      <c r="AD2" s="563"/>
      <c r="AE2" s="563"/>
      <c r="AF2" s="563"/>
      <c r="AG2" s="685"/>
      <c r="AH2" s="686"/>
      <c r="AI2" s="686"/>
      <c r="AJ2" s="686"/>
      <c r="AK2" s="686"/>
      <c r="AL2" s="686"/>
      <c r="AM2" s="686"/>
    </row>
    <row r="3" spans="2:39" ht="18" customHeight="1">
      <c r="B3" s="684"/>
      <c r="C3" s="684"/>
      <c r="D3" s="563"/>
      <c r="E3" s="563"/>
      <c r="F3" s="563"/>
      <c r="G3" s="563"/>
      <c r="H3" s="563"/>
      <c r="I3" s="563"/>
      <c r="J3" s="563"/>
      <c r="K3" s="563"/>
      <c r="L3" s="563"/>
      <c r="M3" s="563"/>
      <c r="N3" s="563"/>
      <c r="O3" s="563"/>
      <c r="P3" s="563"/>
      <c r="Q3" s="563"/>
      <c r="R3" s="563"/>
      <c r="S3" s="563"/>
      <c r="T3" s="563"/>
      <c r="U3" s="563"/>
      <c r="V3" s="563"/>
      <c r="W3" s="563"/>
      <c r="X3" s="563"/>
      <c r="Y3" s="563"/>
      <c r="Z3" s="563"/>
      <c r="AA3" s="563"/>
      <c r="AB3" s="563"/>
      <c r="AC3" s="563"/>
      <c r="AD3" s="563"/>
      <c r="AE3" s="563"/>
      <c r="AF3" s="563"/>
      <c r="AG3" s="563"/>
      <c r="AH3" s="563"/>
      <c r="AI3" s="563"/>
      <c r="AJ3" s="563"/>
      <c r="AK3" s="563"/>
      <c r="AL3" s="563"/>
      <c r="AM3" s="563"/>
    </row>
    <row r="4" spans="2:39" ht="12">
      <c r="B4" s="684"/>
      <c r="C4" s="684"/>
      <c r="D4" s="563"/>
      <c r="E4" s="563"/>
      <c r="F4" s="563"/>
      <c r="G4" s="563"/>
      <c r="H4" s="563"/>
      <c r="I4" s="563"/>
      <c r="J4" s="563"/>
      <c r="K4" s="563"/>
      <c r="L4" s="563"/>
      <c r="M4" s="563"/>
      <c r="N4" s="563"/>
      <c r="O4" s="563"/>
      <c r="P4" s="563"/>
      <c r="Q4" s="563"/>
      <c r="R4" s="563"/>
      <c r="S4" s="563"/>
      <c r="T4" s="563"/>
      <c r="U4" s="563"/>
      <c r="V4" s="563"/>
      <c r="W4" s="563"/>
      <c r="X4" s="563"/>
      <c r="Y4" s="563"/>
      <c r="Z4" s="563"/>
      <c r="AA4" s="563"/>
      <c r="AB4" s="563"/>
      <c r="AC4" s="563"/>
      <c r="AD4" s="563"/>
      <c r="AE4" s="563"/>
      <c r="AF4" s="563"/>
      <c r="AG4" s="563"/>
      <c r="AH4" s="563"/>
      <c r="AI4" s="563"/>
      <c r="AJ4" s="563"/>
      <c r="AK4" s="563"/>
      <c r="AL4" s="563"/>
      <c r="AM4" s="563"/>
    </row>
    <row r="5" spans="2:39" ht="12">
      <c r="B5" s="684"/>
      <c r="C5" s="684"/>
      <c r="D5" s="563"/>
      <c r="E5" s="563"/>
      <c r="F5" s="563"/>
      <c r="G5" s="563"/>
      <c r="H5" s="563"/>
      <c r="I5" s="563"/>
      <c r="J5" s="563"/>
      <c r="K5" s="563"/>
      <c r="L5" s="563"/>
      <c r="M5" s="563"/>
      <c r="N5" s="563"/>
      <c r="O5" s="563"/>
      <c r="P5" s="563"/>
      <c r="Q5" s="563"/>
      <c r="R5" s="563"/>
      <c r="S5" s="563"/>
      <c r="T5" s="563"/>
      <c r="U5" s="563"/>
      <c r="V5" s="563"/>
      <c r="W5" s="563"/>
      <c r="X5" s="563"/>
      <c r="Y5" s="563"/>
      <c r="Z5" s="563"/>
      <c r="AA5" s="563"/>
      <c r="AB5" s="563"/>
      <c r="AC5" s="563"/>
      <c r="AD5" s="563"/>
      <c r="AE5" s="563"/>
      <c r="AF5" s="563"/>
      <c r="AG5" s="563"/>
      <c r="AH5" s="563"/>
      <c r="AI5" s="563"/>
      <c r="AJ5" s="563"/>
      <c r="AK5" s="563"/>
      <c r="AL5" s="563"/>
      <c r="AM5" s="563"/>
    </row>
    <row r="6" spans="2:39" ht="12">
      <c r="B6" s="684"/>
      <c r="C6" s="684"/>
      <c r="D6" s="563"/>
      <c r="E6" s="563"/>
      <c r="F6" s="563"/>
      <c r="G6" s="563"/>
      <c r="H6" s="563"/>
      <c r="I6" s="563"/>
      <c r="J6" s="563"/>
      <c r="K6" s="563"/>
      <c r="L6" s="563"/>
      <c r="M6" s="563"/>
      <c r="N6" s="563"/>
      <c r="O6" s="563"/>
      <c r="P6" s="563"/>
      <c r="Q6" s="563"/>
      <c r="R6" s="563"/>
      <c r="S6" s="563"/>
      <c r="T6" s="563"/>
      <c r="U6" s="563"/>
      <c r="V6" s="563"/>
      <c r="W6" s="563"/>
      <c r="X6" s="563"/>
      <c r="Y6" s="563"/>
      <c r="Z6" s="563"/>
      <c r="AA6" s="563"/>
      <c r="AB6" s="563"/>
      <c r="AC6" s="563"/>
      <c r="AD6" s="563"/>
      <c r="AE6" s="563"/>
      <c r="AF6" s="563"/>
      <c r="AG6" s="563"/>
      <c r="AH6" s="563"/>
      <c r="AI6" s="563"/>
      <c r="AJ6" s="563"/>
      <c r="AK6" s="563"/>
      <c r="AL6" s="563"/>
      <c r="AM6" s="563"/>
    </row>
    <row r="7" spans="2:39" ht="12">
      <c r="B7" s="684"/>
      <c r="C7" s="684"/>
      <c r="D7" s="563"/>
      <c r="E7" s="563"/>
      <c r="F7" s="563"/>
      <c r="G7" s="563"/>
      <c r="H7" s="563"/>
      <c r="I7" s="563"/>
      <c r="J7" s="563"/>
      <c r="K7" s="563"/>
      <c r="L7" s="563"/>
      <c r="M7" s="563"/>
      <c r="N7" s="563"/>
      <c r="O7" s="563"/>
      <c r="P7" s="563"/>
      <c r="Q7" s="563"/>
      <c r="R7" s="563"/>
      <c r="S7" s="563"/>
      <c r="T7" s="563"/>
      <c r="U7" s="563"/>
      <c r="V7" s="563"/>
      <c r="W7" s="563"/>
      <c r="X7" s="563"/>
      <c r="Y7" s="563"/>
      <c r="Z7" s="563"/>
      <c r="AA7" s="563"/>
      <c r="AB7" s="563"/>
      <c r="AC7" s="563"/>
      <c r="AD7" s="563"/>
      <c r="AE7" s="563"/>
      <c r="AF7" s="563"/>
      <c r="AG7" s="563"/>
      <c r="AH7" s="563"/>
      <c r="AI7" s="563"/>
      <c r="AJ7" s="563"/>
      <c r="AK7" s="563"/>
      <c r="AL7" s="563"/>
      <c r="AM7" s="563"/>
    </row>
    <row r="8" spans="2:39" ht="24.75" customHeight="1">
      <c r="B8" s="678"/>
      <c r="C8" s="678"/>
      <c r="D8" s="682"/>
      <c r="E8" s="682"/>
      <c r="F8" s="682"/>
      <c r="G8" s="682"/>
      <c r="H8" s="682"/>
      <c r="I8" s="682"/>
      <c r="J8" s="682"/>
      <c r="K8" s="682"/>
      <c r="L8" s="682"/>
      <c r="M8" s="682"/>
      <c r="N8" s="682"/>
      <c r="O8" s="682"/>
      <c r="P8" s="682"/>
      <c r="Q8" s="682"/>
      <c r="R8" s="682"/>
      <c r="S8" s="682"/>
      <c r="T8" s="682"/>
      <c r="U8" s="682"/>
      <c r="V8" s="682"/>
      <c r="W8" s="682"/>
      <c r="X8" s="683"/>
      <c r="Y8" s="627" t="s">
        <v>6</v>
      </c>
      <c r="Z8" s="628"/>
      <c r="AA8" s="628"/>
      <c r="AB8" s="628"/>
      <c r="AC8" s="629"/>
      <c r="AD8" s="232" t="s">
        <v>7</v>
      </c>
      <c r="AE8" s="25"/>
      <c r="AF8" s="588"/>
      <c r="AG8" s="588"/>
      <c r="AH8" s="25" t="s">
        <v>8</v>
      </c>
      <c r="AI8" s="574"/>
      <c r="AJ8" s="574"/>
      <c r="AK8" s="574"/>
      <c r="AL8" s="7"/>
      <c r="AM8" s="234" t="s">
        <v>9</v>
      </c>
    </row>
    <row r="9" spans="2:39" ht="24.75" customHeight="1">
      <c r="B9" s="678"/>
      <c r="C9" s="678"/>
      <c r="D9" s="563"/>
      <c r="E9" s="563"/>
      <c r="F9" s="12"/>
      <c r="G9" s="12"/>
      <c r="H9" s="12"/>
      <c r="I9" s="12"/>
      <c r="J9" s="12"/>
      <c r="K9" s="563"/>
      <c r="L9" s="563"/>
      <c r="M9" s="12"/>
      <c r="N9" s="12"/>
      <c r="O9" s="12"/>
      <c r="P9" s="12"/>
      <c r="Q9" s="12"/>
      <c r="R9" s="563"/>
      <c r="S9" s="563"/>
      <c r="T9" s="12"/>
      <c r="U9" s="12"/>
      <c r="V9" s="12"/>
      <c r="W9" s="12"/>
      <c r="X9" s="35"/>
      <c r="Y9" s="627" t="s">
        <v>13</v>
      </c>
      <c r="Z9" s="628"/>
      <c r="AA9" s="628"/>
      <c r="AB9" s="628"/>
      <c r="AC9" s="629"/>
      <c r="AD9" s="232" t="s">
        <v>7</v>
      </c>
      <c r="AE9" s="10"/>
      <c r="AF9" s="575"/>
      <c r="AG9" s="575"/>
      <c r="AH9" s="7" t="s">
        <v>8</v>
      </c>
      <c r="AI9" s="574"/>
      <c r="AJ9" s="574"/>
      <c r="AK9" s="574"/>
      <c r="AL9" s="7"/>
      <c r="AM9" s="234" t="s">
        <v>9</v>
      </c>
    </row>
    <row r="10" spans="2:39" ht="36" customHeight="1">
      <c r="B10" s="679" t="s">
        <v>170</v>
      </c>
      <c r="C10" s="679"/>
      <c r="D10" s="679"/>
      <c r="E10" s="679"/>
      <c r="F10" s="679"/>
      <c r="G10" s="679"/>
      <c r="H10" s="679"/>
      <c r="I10" s="679"/>
      <c r="J10" s="679"/>
      <c r="K10" s="679"/>
      <c r="L10" s="679"/>
      <c r="M10" s="679"/>
      <c r="N10" s="679"/>
      <c r="O10" s="679"/>
      <c r="P10" s="679"/>
      <c r="Q10" s="679"/>
      <c r="R10" s="679"/>
      <c r="S10" s="679"/>
      <c r="T10" s="679"/>
      <c r="U10" s="679"/>
      <c r="V10" s="679"/>
      <c r="W10" s="679"/>
      <c r="X10" s="679"/>
      <c r="Y10" s="680"/>
      <c r="Z10" s="680"/>
      <c r="AA10" s="680"/>
      <c r="AB10" s="680"/>
      <c r="AC10" s="680"/>
      <c r="AD10" s="680"/>
      <c r="AE10" s="680"/>
      <c r="AF10" s="680"/>
      <c r="AG10" s="680"/>
      <c r="AH10" s="680"/>
      <c r="AI10" s="680"/>
      <c r="AJ10" s="680"/>
      <c r="AK10" s="680"/>
      <c r="AL10" s="680"/>
      <c r="AM10" s="680"/>
    </row>
    <row r="11" spans="2:39" ht="24.75" customHeight="1">
      <c r="B11" s="632" t="s">
        <v>24</v>
      </c>
      <c r="C11" s="548"/>
      <c r="D11" s="548"/>
      <c r="E11" s="548"/>
      <c r="F11" s="548"/>
      <c r="G11" s="548"/>
      <c r="H11" s="548"/>
      <c r="I11" s="548"/>
      <c r="J11" s="611"/>
      <c r="K11" s="611"/>
      <c r="L11" s="611"/>
      <c r="M11" s="611"/>
      <c r="N11" s="611"/>
      <c r="O11" s="611"/>
      <c r="P11" s="611"/>
      <c r="Q11" s="611"/>
      <c r="R11" s="611"/>
      <c r="S11" s="611"/>
      <c r="T11" s="611"/>
      <c r="U11" s="547" t="s">
        <v>25</v>
      </c>
      <c r="V11" s="548"/>
      <c r="W11" s="548"/>
      <c r="X11" s="548"/>
      <c r="Y11" s="548"/>
      <c r="Z11" s="548"/>
      <c r="AA11" s="548"/>
      <c r="AB11" s="548"/>
      <c r="AC11" s="548"/>
      <c r="AD11" s="548"/>
      <c r="AE11" s="548"/>
      <c r="AF11" s="548"/>
      <c r="AG11" s="548"/>
      <c r="AH11" s="548"/>
      <c r="AI11" s="548"/>
      <c r="AJ11" s="548"/>
      <c r="AK11" s="548"/>
      <c r="AL11" s="548"/>
      <c r="AM11" s="549"/>
    </row>
    <row r="12" spans="2:39" ht="18.75" customHeight="1">
      <c r="B12" s="11"/>
      <c r="C12" s="12"/>
      <c r="D12" s="12"/>
      <c r="E12" s="12"/>
      <c r="F12" s="12"/>
      <c r="G12" s="12"/>
      <c r="H12" s="12"/>
      <c r="I12" s="12"/>
      <c r="J12" s="544" t="s">
        <v>547</v>
      </c>
      <c r="K12" s="544"/>
      <c r="L12" s="544" t="str">
        <f>WIDECHAR('入力表'!D6)</f>
        <v>０</v>
      </c>
      <c r="M12" s="544"/>
      <c r="N12" s="13" t="s">
        <v>68</v>
      </c>
      <c r="O12" s="544" t="str">
        <f>WIDECHAR('入力表'!F6)</f>
        <v>０</v>
      </c>
      <c r="P12" s="544"/>
      <c r="Q12" s="13" t="s">
        <v>69</v>
      </c>
      <c r="R12" s="544" t="str">
        <f>WIDECHAR('入力表'!H6)</f>
        <v>０</v>
      </c>
      <c r="S12" s="544"/>
      <c r="T12" s="14" t="s">
        <v>70</v>
      </c>
      <c r="U12" s="15"/>
      <c r="V12" s="16" t="s">
        <v>60</v>
      </c>
      <c r="W12" s="12"/>
      <c r="X12" s="12"/>
      <c r="Y12" s="12"/>
      <c r="Z12" s="12"/>
      <c r="AA12" s="12"/>
      <c r="AB12" s="12"/>
      <c r="AC12" s="12"/>
      <c r="AD12" s="12"/>
      <c r="AE12" s="12"/>
      <c r="AF12" s="12"/>
      <c r="AG12" s="12"/>
      <c r="AH12" s="12"/>
      <c r="AI12" s="12"/>
      <c r="AJ12" s="12"/>
      <c r="AK12" s="12"/>
      <c r="AL12" s="12"/>
      <c r="AM12" s="17"/>
    </row>
    <row r="13" spans="2:39" ht="14.25" customHeight="1">
      <c r="B13" s="11"/>
      <c r="C13" s="12" t="s">
        <v>542</v>
      </c>
      <c r="D13" s="12"/>
      <c r="E13" s="12"/>
      <c r="F13" s="12"/>
      <c r="G13" s="12"/>
      <c r="H13" s="12"/>
      <c r="I13" s="12"/>
      <c r="J13" s="12"/>
      <c r="K13" s="12"/>
      <c r="L13" s="12"/>
      <c r="M13" s="12"/>
      <c r="N13" s="12"/>
      <c r="O13" s="12"/>
      <c r="P13" s="12"/>
      <c r="Q13" s="12"/>
      <c r="R13" s="12"/>
      <c r="S13" s="12"/>
      <c r="T13" s="12"/>
      <c r="U13" s="15"/>
      <c r="V13" s="12"/>
      <c r="W13" s="12"/>
      <c r="X13" s="12"/>
      <c r="Y13" s="12"/>
      <c r="Z13" s="12"/>
      <c r="AA13" s="563" t="s">
        <v>547</v>
      </c>
      <c r="AB13" s="563"/>
      <c r="AC13" s="563"/>
      <c r="AD13" s="563"/>
      <c r="AE13" s="12" t="s">
        <v>68</v>
      </c>
      <c r="AF13" s="563"/>
      <c r="AG13" s="563"/>
      <c r="AH13" s="12" t="s">
        <v>69</v>
      </c>
      <c r="AI13" s="563"/>
      <c r="AJ13" s="563"/>
      <c r="AK13" s="12" t="s">
        <v>70</v>
      </c>
      <c r="AL13" s="12"/>
      <c r="AM13" s="17"/>
    </row>
    <row r="14" spans="2:39" ht="14.25" customHeight="1">
      <c r="B14" s="11"/>
      <c r="C14" s="12"/>
      <c r="D14" s="12"/>
      <c r="E14" s="12"/>
      <c r="F14" s="12"/>
      <c r="G14" s="12"/>
      <c r="H14" s="12" t="s">
        <v>15</v>
      </c>
      <c r="I14" s="12"/>
      <c r="J14" s="633">
        <f>'入力表'!C7</f>
      </c>
      <c r="K14" s="633"/>
      <c r="L14" s="633"/>
      <c r="M14" s="633"/>
      <c r="N14" s="633"/>
      <c r="O14" s="633"/>
      <c r="P14" s="633"/>
      <c r="Q14" s="633"/>
      <c r="R14" s="633"/>
      <c r="S14" s="633"/>
      <c r="T14" s="12"/>
      <c r="U14" s="15"/>
      <c r="V14" s="12" t="s">
        <v>543</v>
      </c>
      <c r="W14" s="12"/>
      <c r="X14" s="12"/>
      <c r="Y14" s="12"/>
      <c r="Z14" s="12"/>
      <c r="AA14" s="12"/>
      <c r="AB14" s="12"/>
      <c r="AC14" s="12"/>
      <c r="AD14" s="12"/>
      <c r="AE14" s="12"/>
      <c r="AF14" s="12"/>
      <c r="AG14" s="12"/>
      <c r="AH14" s="12"/>
      <c r="AI14" s="12"/>
      <c r="AJ14" s="12"/>
      <c r="AK14" s="12"/>
      <c r="AL14" s="12"/>
      <c r="AM14" s="17"/>
    </row>
    <row r="15" spans="2:39" ht="14.25" customHeight="1">
      <c r="B15" s="11"/>
      <c r="C15" s="12"/>
      <c r="D15" s="12"/>
      <c r="E15" s="18" t="s">
        <v>16</v>
      </c>
      <c r="F15" s="12"/>
      <c r="G15" s="12"/>
      <c r="H15" s="12"/>
      <c r="I15" s="12"/>
      <c r="J15" s="633"/>
      <c r="K15" s="633"/>
      <c r="L15" s="633"/>
      <c r="M15" s="633"/>
      <c r="N15" s="633"/>
      <c r="O15" s="633"/>
      <c r="P15" s="633"/>
      <c r="Q15" s="633"/>
      <c r="R15" s="633"/>
      <c r="S15" s="633"/>
      <c r="T15" s="12"/>
      <c r="U15" s="15"/>
      <c r="V15" s="12"/>
      <c r="W15" s="12"/>
      <c r="X15" s="12"/>
      <c r="Y15" s="12"/>
      <c r="Z15" s="12"/>
      <c r="AA15" s="12"/>
      <c r="AB15" s="12"/>
      <c r="AC15" s="12"/>
      <c r="AD15" s="12"/>
      <c r="AE15" s="12"/>
      <c r="AF15" s="12"/>
      <c r="AG15" s="12"/>
      <c r="AH15" s="12"/>
      <c r="AI15" s="12"/>
      <c r="AJ15" s="12"/>
      <c r="AK15" s="12"/>
      <c r="AL15" s="12"/>
      <c r="AM15" s="17"/>
    </row>
    <row r="16" spans="2:39" ht="14.25" customHeight="1">
      <c r="B16" s="11"/>
      <c r="C16" s="12"/>
      <c r="D16" s="12"/>
      <c r="E16" s="18" t="s">
        <v>17</v>
      </c>
      <c r="F16" s="12"/>
      <c r="G16" s="12"/>
      <c r="H16" s="12" t="s">
        <v>18</v>
      </c>
      <c r="I16" s="12"/>
      <c r="J16" s="655">
        <f>'入力表'!C8</f>
      </c>
      <c r="K16" s="655"/>
      <c r="L16" s="655"/>
      <c r="M16" s="655"/>
      <c r="N16" s="655"/>
      <c r="O16" s="655"/>
      <c r="P16" s="655"/>
      <c r="Q16" s="655"/>
      <c r="R16" s="655"/>
      <c r="S16" s="12" t="s">
        <v>21</v>
      </c>
      <c r="T16" s="12"/>
      <c r="U16" s="15"/>
      <c r="V16" s="12" t="s">
        <v>26</v>
      </c>
      <c r="W16" s="12"/>
      <c r="X16" s="12"/>
      <c r="Y16" s="12"/>
      <c r="Z16" s="12"/>
      <c r="AA16" s="12"/>
      <c r="AB16" s="12"/>
      <c r="AC16" s="12"/>
      <c r="AD16" s="12"/>
      <c r="AE16" s="12"/>
      <c r="AF16" s="12"/>
      <c r="AG16" s="12"/>
      <c r="AH16" s="12"/>
      <c r="AI16" s="12"/>
      <c r="AJ16" s="12"/>
      <c r="AK16" s="12"/>
      <c r="AL16" s="12"/>
      <c r="AM16" s="17"/>
    </row>
    <row r="17" spans="2:39" ht="14.25" customHeight="1">
      <c r="B17" s="11"/>
      <c r="C17" s="12"/>
      <c r="D17" s="12"/>
      <c r="E17" s="12"/>
      <c r="F17" s="12"/>
      <c r="G17" s="12"/>
      <c r="H17" s="12"/>
      <c r="I17" s="12"/>
      <c r="J17" s="12"/>
      <c r="K17" s="12"/>
      <c r="L17" s="12" t="s">
        <v>19</v>
      </c>
      <c r="M17" s="12"/>
      <c r="N17" s="12"/>
      <c r="O17" s="681">
        <f>('入力表'!C9)</f>
      </c>
      <c r="P17" s="681"/>
      <c r="Q17" s="681"/>
      <c r="R17" s="681"/>
      <c r="S17" s="681"/>
      <c r="T17" s="12" t="s">
        <v>160</v>
      </c>
      <c r="U17" s="15"/>
      <c r="V17" s="12" t="s">
        <v>27</v>
      </c>
      <c r="W17" s="12"/>
      <c r="X17" s="12"/>
      <c r="Y17" s="12"/>
      <c r="Z17" s="12"/>
      <c r="AA17" s="12"/>
      <c r="AB17" s="12"/>
      <c r="AC17" s="12"/>
      <c r="AD17" s="12"/>
      <c r="AE17" s="12"/>
      <c r="AF17" s="12"/>
      <c r="AG17" s="12"/>
      <c r="AH17" s="12"/>
      <c r="AI17" s="12"/>
      <c r="AJ17" s="12"/>
      <c r="AK17" s="12"/>
      <c r="AL17" s="12"/>
      <c r="AM17" s="17"/>
    </row>
    <row r="18" spans="2:39" ht="14.25" customHeight="1">
      <c r="B18" s="11"/>
      <c r="C18" s="12" t="s">
        <v>22</v>
      </c>
      <c r="D18" s="12"/>
      <c r="E18" s="12"/>
      <c r="F18" s="12"/>
      <c r="G18" s="12"/>
      <c r="H18" s="12"/>
      <c r="I18" s="12"/>
      <c r="J18" s="12"/>
      <c r="K18" s="12"/>
      <c r="L18" s="12"/>
      <c r="M18" s="12"/>
      <c r="N18" s="12"/>
      <c r="O18" s="12"/>
      <c r="P18" s="12"/>
      <c r="Q18" s="12"/>
      <c r="R18" s="12"/>
      <c r="S18" s="12"/>
      <c r="T18" s="12"/>
      <c r="U18" s="15"/>
      <c r="V18" s="12" t="s">
        <v>28</v>
      </c>
      <c r="W18" s="12"/>
      <c r="X18" s="12"/>
      <c r="Y18" s="12"/>
      <c r="Z18" s="12"/>
      <c r="AA18" s="12"/>
      <c r="AB18" s="12"/>
      <c r="AC18" s="12"/>
      <c r="AD18" s="12"/>
      <c r="AE18" s="12"/>
      <c r="AF18" s="12"/>
      <c r="AG18" s="12"/>
      <c r="AH18" s="12"/>
      <c r="AI18" s="12"/>
      <c r="AJ18" s="12"/>
      <c r="AK18" s="12"/>
      <c r="AL18" s="12"/>
      <c r="AM18" s="17"/>
    </row>
    <row r="19" spans="2:39" ht="14.25" customHeight="1">
      <c r="B19" s="19"/>
      <c r="C19" s="20" t="s">
        <v>23</v>
      </c>
      <c r="D19" s="20"/>
      <c r="E19" s="20"/>
      <c r="F19" s="20"/>
      <c r="G19" s="20"/>
      <c r="H19" s="20"/>
      <c r="I19" s="20"/>
      <c r="J19" s="20"/>
      <c r="K19" s="20"/>
      <c r="L19" s="20"/>
      <c r="M19" s="20"/>
      <c r="N19" s="20"/>
      <c r="O19" s="20"/>
      <c r="P19" s="20"/>
      <c r="Q19" s="20"/>
      <c r="R19" s="20"/>
      <c r="S19" s="20"/>
      <c r="T19" s="20"/>
      <c r="U19" s="21"/>
      <c r="V19" s="20"/>
      <c r="W19" s="20"/>
      <c r="X19" s="20"/>
      <c r="Y19" s="20"/>
      <c r="Z19" s="20"/>
      <c r="AA19" s="20"/>
      <c r="AB19" s="20"/>
      <c r="AC19" s="20"/>
      <c r="AD19" s="20"/>
      <c r="AE19" s="20"/>
      <c r="AF19" s="20"/>
      <c r="AG19" s="20"/>
      <c r="AH19" s="20"/>
      <c r="AI19" s="20"/>
      <c r="AJ19" s="20"/>
      <c r="AK19" s="20"/>
      <c r="AL19" s="20"/>
      <c r="AM19" s="22"/>
    </row>
    <row r="20" spans="2:39" ht="23.25" customHeight="1">
      <c r="B20" s="599" t="s">
        <v>161</v>
      </c>
      <c r="C20" s="600"/>
      <c r="D20" s="601" t="s">
        <v>30</v>
      </c>
      <c r="E20" s="601"/>
      <c r="F20" s="601"/>
      <c r="G20" s="601"/>
      <c r="H20" s="601"/>
      <c r="I20" s="8"/>
      <c r="J20" s="23"/>
      <c r="K20" s="24" t="str">
        <f>IF('入力表'!C10=1,"○","　")</f>
        <v>　</v>
      </c>
      <c r="L20" s="25"/>
      <c r="M20" s="25"/>
      <c r="N20" s="25"/>
      <c r="O20" s="25"/>
      <c r="P20" s="25"/>
      <c r="Q20" s="26" t="str">
        <f>IF('入力表'!C10=2,"○","　")</f>
        <v>　</v>
      </c>
      <c r="R20" s="25"/>
      <c r="S20" s="25"/>
      <c r="T20" s="25"/>
      <c r="U20" s="25"/>
      <c r="V20" s="25"/>
      <c r="W20" s="25"/>
      <c r="X20" s="612">
        <f>'入力表'!H11</f>
      </c>
      <c r="Y20" s="612"/>
      <c r="Z20" s="612"/>
      <c r="AA20" s="612"/>
      <c r="AB20" s="612"/>
      <c r="AC20" s="612"/>
      <c r="AD20" s="612"/>
      <c r="AE20" s="612"/>
      <c r="AF20" s="612"/>
      <c r="AG20" s="612"/>
      <c r="AH20" s="612"/>
      <c r="AI20" s="612"/>
      <c r="AJ20" s="612"/>
      <c r="AK20" s="612"/>
      <c r="AL20" s="612"/>
      <c r="AM20" s="27" t="s">
        <v>162</v>
      </c>
    </row>
    <row r="21" spans="2:39" ht="23.25" customHeight="1">
      <c r="B21" s="589" t="s">
        <v>31</v>
      </c>
      <c r="C21" s="590"/>
      <c r="D21" s="592" t="s">
        <v>32</v>
      </c>
      <c r="E21" s="592"/>
      <c r="F21" s="592"/>
      <c r="G21" s="592"/>
      <c r="H21" s="592"/>
      <c r="I21" s="14"/>
      <c r="J21" s="635" t="str">
        <f>IF('入力表'!C12=1,"○","　")</f>
        <v>　</v>
      </c>
      <c r="K21" s="636"/>
      <c r="L21" s="637"/>
      <c r="M21" s="641" t="str">
        <f>IF('入力表'!C12=2,"○","　")</f>
        <v>　</v>
      </c>
      <c r="N21" s="642"/>
      <c r="O21" s="643"/>
      <c r="P21" s="623" t="s">
        <v>15</v>
      </c>
      <c r="Q21" s="634"/>
      <c r="R21" s="602">
        <f>'入力表'!K13</f>
      </c>
      <c r="S21" s="603"/>
      <c r="T21" s="603"/>
      <c r="U21" s="603"/>
      <c r="V21" s="603"/>
      <c r="W21" s="603"/>
      <c r="X21" s="603"/>
      <c r="Y21" s="603"/>
      <c r="Z21" s="603"/>
      <c r="AA21" s="603"/>
      <c r="AB21" s="603"/>
      <c r="AC21" s="603"/>
      <c r="AD21" s="603"/>
      <c r="AE21" s="603"/>
      <c r="AF21" s="604"/>
      <c r="AG21" s="560" t="s">
        <v>43</v>
      </c>
      <c r="AH21" s="544"/>
      <c r="AI21" s="544"/>
      <c r="AJ21" s="544"/>
      <c r="AK21" s="544"/>
      <c r="AL21" s="544"/>
      <c r="AM21" s="582"/>
    </row>
    <row r="22" spans="2:39" ht="23.25" customHeight="1">
      <c r="B22" s="28"/>
      <c r="C22" s="29"/>
      <c r="D22" s="30"/>
      <c r="E22" s="30"/>
      <c r="F22" s="30"/>
      <c r="G22" s="30"/>
      <c r="H22" s="30"/>
      <c r="I22" s="31"/>
      <c r="J22" s="638"/>
      <c r="K22" s="639"/>
      <c r="L22" s="640"/>
      <c r="M22" s="644"/>
      <c r="N22" s="645"/>
      <c r="O22" s="646"/>
      <c r="P22" s="623" t="s">
        <v>18</v>
      </c>
      <c r="Q22" s="634"/>
      <c r="R22" s="602">
        <f>'入力表'!K12</f>
      </c>
      <c r="S22" s="603"/>
      <c r="T22" s="603"/>
      <c r="U22" s="603"/>
      <c r="V22" s="603"/>
      <c r="W22" s="603"/>
      <c r="X22" s="603"/>
      <c r="Y22" s="603"/>
      <c r="Z22" s="603"/>
      <c r="AA22" s="603"/>
      <c r="AB22" s="603"/>
      <c r="AC22" s="603"/>
      <c r="AD22" s="603"/>
      <c r="AE22" s="603"/>
      <c r="AF22" s="604"/>
      <c r="AG22" s="583" t="s">
        <v>44</v>
      </c>
      <c r="AH22" s="575"/>
      <c r="AI22" s="575"/>
      <c r="AJ22" s="575"/>
      <c r="AK22" s="575"/>
      <c r="AL22" s="575"/>
      <c r="AM22" s="584"/>
    </row>
    <row r="23" spans="2:39" ht="23.25" customHeight="1">
      <c r="B23" s="653" t="s">
        <v>33</v>
      </c>
      <c r="C23" s="654"/>
      <c r="D23" s="656" t="s">
        <v>34</v>
      </c>
      <c r="E23" s="656"/>
      <c r="F23" s="656"/>
      <c r="G23" s="656"/>
      <c r="H23" s="656"/>
      <c r="I23" s="35"/>
      <c r="J23" s="641" t="str">
        <f>IF('入力表'!C14=1,"○","　")</f>
        <v>　</v>
      </c>
      <c r="K23" s="642"/>
      <c r="L23" s="643"/>
      <c r="M23" s="647" t="str">
        <f>IF('入力表'!C14=2,"○","　")</f>
        <v>　</v>
      </c>
      <c r="N23" s="648"/>
      <c r="O23" s="649"/>
      <c r="P23" s="623" t="s">
        <v>15</v>
      </c>
      <c r="Q23" s="634"/>
      <c r="R23" s="602">
        <f>'入力表'!K15</f>
      </c>
      <c r="S23" s="603"/>
      <c r="T23" s="603"/>
      <c r="U23" s="603"/>
      <c r="V23" s="603"/>
      <c r="W23" s="603"/>
      <c r="X23" s="603"/>
      <c r="Y23" s="603"/>
      <c r="Z23" s="603"/>
      <c r="AA23" s="603"/>
      <c r="AB23" s="603"/>
      <c r="AC23" s="603"/>
      <c r="AD23" s="603"/>
      <c r="AE23" s="603"/>
      <c r="AF23" s="603"/>
      <c r="AG23" s="603"/>
      <c r="AH23" s="603"/>
      <c r="AI23" s="603"/>
      <c r="AJ23" s="603"/>
      <c r="AK23" s="603"/>
      <c r="AL23" s="603"/>
      <c r="AM23" s="661"/>
    </row>
    <row r="24" spans="2:39" ht="23.25" customHeight="1">
      <c r="B24" s="19"/>
      <c r="C24" s="20"/>
      <c r="D24" s="30"/>
      <c r="E24" s="30"/>
      <c r="F24" s="30"/>
      <c r="G24" s="30"/>
      <c r="H24" s="30"/>
      <c r="I24" s="31"/>
      <c r="J24" s="644"/>
      <c r="K24" s="645"/>
      <c r="L24" s="646"/>
      <c r="M24" s="650"/>
      <c r="N24" s="651"/>
      <c r="O24" s="652"/>
      <c r="P24" s="623" t="s">
        <v>18</v>
      </c>
      <c r="Q24" s="634"/>
      <c r="R24" s="602">
        <f>'入力表'!K14</f>
      </c>
      <c r="S24" s="603"/>
      <c r="T24" s="603"/>
      <c r="U24" s="603"/>
      <c r="V24" s="603"/>
      <c r="W24" s="603"/>
      <c r="X24" s="603"/>
      <c r="Y24" s="603"/>
      <c r="Z24" s="603"/>
      <c r="AA24" s="603"/>
      <c r="AB24" s="603"/>
      <c r="AC24" s="603"/>
      <c r="AD24" s="603"/>
      <c r="AE24" s="603"/>
      <c r="AF24" s="603"/>
      <c r="AG24" s="603"/>
      <c r="AH24" s="588" t="s">
        <v>45</v>
      </c>
      <c r="AI24" s="588"/>
      <c r="AJ24" s="588"/>
      <c r="AK24" s="588"/>
      <c r="AL24" s="588"/>
      <c r="AM24" s="662"/>
    </row>
    <row r="25" spans="2:39" ht="15" customHeight="1">
      <c r="B25" s="653" t="s">
        <v>35</v>
      </c>
      <c r="C25" s="654"/>
      <c r="D25" s="656" t="s">
        <v>36</v>
      </c>
      <c r="E25" s="656"/>
      <c r="F25" s="656"/>
      <c r="G25" s="656"/>
      <c r="H25" s="656"/>
      <c r="I25" s="35"/>
      <c r="J25" s="585" t="s">
        <v>46</v>
      </c>
      <c r="K25" s="67" t="str">
        <f>'入力表'!D16</f>
        <v>　</v>
      </c>
      <c r="L25" s="668"/>
      <c r="M25" s="668"/>
      <c r="N25" s="669"/>
      <c r="O25" s="585" t="s">
        <v>47</v>
      </c>
      <c r="P25" s="64" t="str">
        <f>'入力表'!I16</f>
        <v>　</v>
      </c>
      <c r="Q25" s="37"/>
      <c r="R25" s="37"/>
      <c r="S25" s="37"/>
      <c r="T25" s="37"/>
      <c r="U25" s="37"/>
      <c r="V25" s="37"/>
      <c r="W25" s="37"/>
      <c r="X25" s="69" t="str">
        <f>'入力表'!L16</f>
        <v>　</v>
      </c>
      <c r="Y25" s="37" t="s">
        <v>120</v>
      </c>
      <c r="Z25" s="37"/>
      <c r="AA25" s="37"/>
      <c r="AB25" s="37"/>
      <c r="AC25" s="37"/>
      <c r="AD25" s="37"/>
      <c r="AE25" s="37"/>
      <c r="AF25" s="37"/>
      <c r="AG25" s="37"/>
      <c r="AH25" s="585" t="s">
        <v>124</v>
      </c>
      <c r="AI25" s="64" t="str">
        <f>'入力表'!R16</f>
        <v>　</v>
      </c>
      <c r="AJ25" s="37"/>
      <c r="AK25" s="37"/>
      <c r="AL25" s="37"/>
      <c r="AM25" s="38"/>
    </row>
    <row r="26" spans="2:39" ht="15" customHeight="1">
      <c r="B26" s="32"/>
      <c r="C26" s="33"/>
      <c r="D26" s="34"/>
      <c r="E26" s="34"/>
      <c r="F26" s="34"/>
      <c r="G26" s="34"/>
      <c r="H26" s="34"/>
      <c r="I26" s="35"/>
      <c r="J26" s="663"/>
      <c r="K26" s="68" t="str">
        <f>'入力表'!D17</f>
        <v>　</v>
      </c>
      <c r="L26" s="658"/>
      <c r="M26" s="658"/>
      <c r="N26" s="659"/>
      <c r="O26" s="663"/>
      <c r="P26" s="65" t="str">
        <f>'入力表'!I17</f>
        <v>　</v>
      </c>
      <c r="Q26" s="40" t="s">
        <v>117</v>
      </c>
      <c r="R26" s="40"/>
      <c r="S26" s="40"/>
      <c r="T26" s="40"/>
      <c r="U26" s="40"/>
      <c r="V26" s="40"/>
      <c r="W26" s="40"/>
      <c r="X26" s="70"/>
      <c r="Y26" s="40" t="s">
        <v>121</v>
      </c>
      <c r="Z26" s="40" t="s">
        <v>121</v>
      </c>
      <c r="AA26" s="40"/>
      <c r="AB26" s="40"/>
      <c r="AC26" s="40"/>
      <c r="AD26" s="40"/>
      <c r="AE26" s="40"/>
      <c r="AF26" s="40"/>
      <c r="AG26" s="40"/>
      <c r="AH26" s="586"/>
      <c r="AI26" s="72" t="str">
        <f>'入力表'!R17</f>
        <v>　</v>
      </c>
      <c r="AJ26" s="40"/>
      <c r="AK26" s="40"/>
      <c r="AL26" s="40"/>
      <c r="AM26" s="41"/>
    </row>
    <row r="27" spans="2:39" ht="15" customHeight="1">
      <c r="B27" s="32"/>
      <c r="C27" s="33"/>
      <c r="D27" s="34"/>
      <c r="E27" s="34"/>
      <c r="F27" s="34"/>
      <c r="G27" s="34"/>
      <c r="H27" s="34"/>
      <c r="I27" s="35"/>
      <c r="J27" s="663"/>
      <c r="K27" s="68" t="str">
        <f>'入力表'!D18</f>
        <v>　</v>
      </c>
      <c r="L27" s="658"/>
      <c r="M27" s="658"/>
      <c r="N27" s="659"/>
      <c r="O27" s="663"/>
      <c r="P27" s="65" t="str">
        <f>'入力表'!I18</f>
        <v>　</v>
      </c>
      <c r="Q27" s="40" t="s">
        <v>118</v>
      </c>
      <c r="R27" s="40"/>
      <c r="S27" s="40"/>
      <c r="T27" s="40"/>
      <c r="U27" s="40"/>
      <c r="V27" s="40"/>
      <c r="W27" s="40"/>
      <c r="X27" s="70" t="str">
        <f>'入力表'!L18</f>
        <v>　</v>
      </c>
      <c r="Y27" s="40" t="s">
        <v>122</v>
      </c>
      <c r="Z27" s="40"/>
      <c r="AA27" s="40"/>
      <c r="AB27" s="40"/>
      <c r="AC27" s="40"/>
      <c r="AD27" s="40"/>
      <c r="AE27" s="40"/>
      <c r="AF27" s="40"/>
      <c r="AG27" s="40"/>
      <c r="AH27" s="586"/>
      <c r="AI27" s="72" t="str">
        <f>'入力表'!R18</f>
        <v>　</v>
      </c>
      <c r="AJ27" s="40"/>
      <c r="AK27" s="40"/>
      <c r="AL27" s="40"/>
      <c r="AM27" s="41"/>
    </row>
    <row r="28" spans="2:39" ht="15" customHeight="1">
      <c r="B28" s="19"/>
      <c r="C28" s="20"/>
      <c r="D28" s="30"/>
      <c r="E28" s="30"/>
      <c r="F28" s="30"/>
      <c r="G28" s="30"/>
      <c r="H28" s="30"/>
      <c r="I28" s="31"/>
      <c r="J28" s="664"/>
      <c r="K28" s="665">
        <f>'入力表'!B19</f>
      </c>
      <c r="L28" s="666"/>
      <c r="M28" s="666"/>
      <c r="N28" s="667"/>
      <c r="O28" s="664"/>
      <c r="P28" s="66" t="str">
        <f>'入力表'!I19</f>
        <v>　</v>
      </c>
      <c r="Q28" s="10" t="s">
        <v>119</v>
      </c>
      <c r="R28" s="10"/>
      <c r="S28" s="10"/>
      <c r="T28" s="10"/>
      <c r="U28" s="10"/>
      <c r="V28" s="10"/>
      <c r="W28" s="10"/>
      <c r="X28" s="71"/>
      <c r="Y28" s="10" t="s">
        <v>163</v>
      </c>
      <c r="Z28" s="10"/>
      <c r="AA28" s="575">
        <f>'入力表'!N19</f>
        <v>0</v>
      </c>
      <c r="AB28" s="575"/>
      <c r="AC28" s="575"/>
      <c r="AD28" s="575"/>
      <c r="AE28" s="575"/>
      <c r="AF28" s="575"/>
      <c r="AG28" s="43" t="s">
        <v>164</v>
      </c>
      <c r="AH28" s="587"/>
      <c r="AI28" s="42"/>
      <c r="AJ28" s="10"/>
      <c r="AK28" s="10"/>
      <c r="AL28" s="10"/>
      <c r="AM28" s="44"/>
    </row>
    <row r="29" spans="2:39" ht="21" customHeight="1">
      <c r="B29" s="653" t="s">
        <v>175</v>
      </c>
      <c r="C29" s="654"/>
      <c r="D29" s="656" t="s">
        <v>38</v>
      </c>
      <c r="E29" s="656"/>
      <c r="F29" s="656"/>
      <c r="G29" s="656"/>
      <c r="H29" s="656"/>
      <c r="I29" s="35"/>
      <c r="J29" s="45"/>
      <c r="K29" s="46" t="str">
        <f>IF('入力表'!C20=1,"○","　")</f>
        <v>　</v>
      </c>
      <c r="L29" s="25"/>
      <c r="M29" s="25"/>
      <c r="N29" s="25"/>
      <c r="O29" s="6"/>
      <c r="P29" s="46" t="str">
        <f>IF('入力表'!C20=2,"○","　")</f>
        <v>　</v>
      </c>
      <c r="Q29" s="25"/>
      <c r="R29" s="25"/>
      <c r="S29" s="25"/>
      <c r="T29" s="588" t="str">
        <f>IF('入力表'!K21=1,"合併浄化槽",IF('入力表'!K21=2,"単独浄化槽","　"))</f>
        <v>　</v>
      </c>
      <c r="U29" s="588"/>
      <c r="V29" s="588"/>
      <c r="W29" s="588"/>
      <c r="X29" s="588"/>
      <c r="Y29" s="25"/>
      <c r="Z29" s="47"/>
      <c r="AA29" s="46" t="str">
        <f>IF('入力表'!C20=3,"○","　")</f>
        <v>　</v>
      </c>
      <c r="AB29" s="25"/>
      <c r="AC29" s="25"/>
      <c r="AD29" s="25"/>
      <c r="AE29" s="25"/>
      <c r="AF29" s="7"/>
      <c r="AG29" s="7"/>
      <c r="AH29" s="7"/>
      <c r="AI29" s="7"/>
      <c r="AJ29" s="7"/>
      <c r="AK29" s="7"/>
      <c r="AL29" s="7"/>
      <c r="AM29" s="48"/>
    </row>
    <row r="30" spans="2:39" ht="21" customHeight="1">
      <c r="B30" s="599" t="s">
        <v>39</v>
      </c>
      <c r="C30" s="600"/>
      <c r="D30" s="601" t="s">
        <v>40</v>
      </c>
      <c r="E30" s="601"/>
      <c r="F30" s="601"/>
      <c r="G30" s="601"/>
      <c r="H30" s="601"/>
      <c r="I30" s="8"/>
      <c r="J30" s="9"/>
      <c r="K30" s="7"/>
      <c r="L30" s="7"/>
      <c r="M30" s="7"/>
      <c r="N30" s="588" t="str">
        <f>WIDECHAR('入力表'!C23)</f>
        <v>０</v>
      </c>
      <c r="O30" s="588"/>
      <c r="P30" s="7" t="s">
        <v>48</v>
      </c>
      <c r="Q30" s="7"/>
      <c r="R30" s="7"/>
      <c r="S30" s="7"/>
      <c r="T30" s="588" t="str">
        <f>WIDECHAR('入力表'!E23)</f>
        <v>０</v>
      </c>
      <c r="U30" s="588"/>
      <c r="V30" s="7" t="s">
        <v>49</v>
      </c>
      <c r="W30" s="7"/>
      <c r="X30" s="7"/>
      <c r="Y30" s="7"/>
      <c r="Z30" s="7"/>
      <c r="AA30" s="7"/>
      <c r="AB30" s="7" t="s">
        <v>50</v>
      </c>
      <c r="AC30" s="7"/>
      <c r="AD30" s="7"/>
      <c r="AE30" s="7"/>
      <c r="AF30" s="7"/>
      <c r="AG30" s="7"/>
      <c r="AH30" s="588" t="str">
        <f>WIDECHAR('入力表'!J23)</f>
        <v>０</v>
      </c>
      <c r="AI30" s="588"/>
      <c r="AJ30" s="7" t="s">
        <v>51</v>
      </c>
      <c r="AK30" s="7"/>
      <c r="AL30" s="7"/>
      <c r="AM30" s="48"/>
    </row>
    <row r="31" spans="2:39" ht="20.25" customHeight="1">
      <c r="B31" s="589" t="s">
        <v>41</v>
      </c>
      <c r="C31" s="590"/>
      <c r="D31" s="592" t="s">
        <v>42</v>
      </c>
      <c r="E31" s="592"/>
      <c r="F31" s="592"/>
      <c r="G31" s="592"/>
      <c r="H31" s="592"/>
      <c r="I31" s="14"/>
      <c r="J31" s="657" t="s">
        <v>52</v>
      </c>
      <c r="K31" s="657"/>
      <c r="L31" s="657"/>
      <c r="M31" s="657"/>
      <c r="N31" s="657" t="s">
        <v>56</v>
      </c>
      <c r="O31" s="657"/>
      <c r="P31" s="657"/>
      <c r="Q31" s="657"/>
      <c r="R31" s="657" t="s">
        <v>57</v>
      </c>
      <c r="S31" s="657"/>
      <c r="T31" s="657"/>
      <c r="U31" s="657"/>
      <c r="V31" s="657"/>
      <c r="W31" s="657" t="s">
        <v>58</v>
      </c>
      <c r="X31" s="657"/>
      <c r="Y31" s="657"/>
      <c r="Z31" s="657"/>
      <c r="AA31" s="657"/>
      <c r="AB31" s="672" t="s">
        <v>59</v>
      </c>
      <c r="AC31" s="673"/>
      <c r="AD31" s="49"/>
      <c r="AE31" s="50" t="str">
        <f>IF('入力表'!N24=1,"○","　")</f>
        <v>　</v>
      </c>
      <c r="AF31" s="50"/>
      <c r="AG31" s="13"/>
      <c r="AH31" s="13"/>
      <c r="AI31" s="13"/>
      <c r="AJ31" s="13"/>
      <c r="AK31" s="13"/>
      <c r="AL31" s="13"/>
      <c r="AM31" s="51"/>
    </row>
    <row r="32" spans="2:39" ht="20.25" customHeight="1">
      <c r="B32" s="11"/>
      <c r="C32" s="12"/>
      <c r="D32" s="12"/>
      <c r="E32" s="12"/>
      <c r="F32" s="12"/>
      <c r="G32" s="12"/>
      <c r="H32" s="12"/>
      <c r="I32" s="35"/>
      <c r="J32" s="657" t="s">
        <v>53</v>
      </c>
      <c r="K32" s="657"/>
      <c r="L32" s="657"/>
      <c r="M32" s="657"/>
      <c r="N32" s="605">
        <f>'入力表'!E25</f>
      </c>
      <c r="O32" s="605"/>
      <c r="P32" s="605"/>
      <c r="Q32" s="605"/>
      <c r="R32" s="605">
        <f>'入力表'!G25</f>
        <v>0</v>
      </c>
      <c r="S32" s="605"/>
      <c r="T32" s="605"/>
      <c r="U32" s="605"/>
      <c r="V32" s="605"/>
      <c r="W32" s="605">
        <f>'入力表'!J25</f>
      </c>
      <c r="X32" s="605"/>
      <c r="Y32" s="605"/>
      <c r="Z32" s="605"/>
      <c r="AA32" s="605"/>
      <c r="AB32" s="674"/>
      <c r="AC32" s="675"/>
      <c r="AD32" s="670" t="str">
        <f>IF('入力表'!N24=2,"○","　")</f>
        <v>　</v>
      </c>
      <c r="AE32" s="671"/>
      <c r="AF32" s="671"/>
      <c r="AG32" s="12"/>
      <c r="AH32" s="12"/>
      <c r="AI32" s="12"/>
      <c r="AJ32" s="12"/>
      <c r="AK32" s="12"/>
      <c r="AL32" s="12"/>
      <c r="AM32" s="17"/>
    </row>
    <row r="33" spans="2:39" ht="20.25" customHeight="1">
      <c r="B33" s="598"/>
      <c r="C33" s="563"/>
      <c r="D33" s="563"/>
      <c r="E33" s="563"/>
      <c r="F33" s="563"/>
      <c r="G33" s="563"/>
      <c r="H33" s="563"/>
      <c r="I33" s="564"/>
      <c r="J33" s="657" t="s">
        <v>54</v>
      </c>
      <c r="K33" s="657"/>
      <c r="L33" s="657"/>
      <c r="M33" s="657"/>
      <c r="N33" s="605">
        <f>'入力表'!E26</f>
      </c>
      <c r="O33" s="605"/>
      <c r="P33" s="605"/>
      <c r="Q33" s="605"/>
      <c r="R33" s="605">
        <f>'入力表'!G26</f>
        <v>0</v>
      </c>
      <c r="S33" s="605"/>
      <c r="T33" s="605"/>
      <c r="U33" s="605"/>
      <c r="V33" s="605"/>
      <c r="W33" s="605">
        <f>'入力表'!J26</f>
      </c>
      <c r="X33" s="605"/>
      <c r="Y33" s="605"/>
      <c r="Z33" s="605"/>
      <c r="AA33" s="605"/>
      <c r="AB33" s="674"/>
      <c r="AC33" s="675"/>
      <c r="AD33" s="670"/>
      <c r="AE33" s="671"/>
      <c r="AF33" s="671"/>
      <c r="AG33" s="12"/>
      <c r="AH33" s="12"/>
      <c r="AI33" s="12"/>
      <c r="AJ33" s="12"/>
      <c r="AK33" s="12"/>
      <c r="AL33" s="12"/>
      <c r="AM33" s="17"/>
    </row>
    <row r="34" spans="2:39" ht="20.25" customHeight="1">
      <c r="B34" s="598" t="s">
        <v>62</v>
      </c>
      <c r="C34" s="563"/>
      <c r="D34" s="563"/>
      <c r="E34" s="563"/>
      <c r="F34" s="563"/>
      <c r="G34" s="563"/>
      <c r="H34" s="563"/>
      <c r="I34" s="564"/>
      <c r="J34" s="657" t="s">
        <v>55</v>
      </c>
      <c r="K34" s="657"/>
      <c r="L34" s="657"/>
      <c r="M34" s="657"/>
      <c r="N34" s="605">
        <f>'入力表'!E27</f>
      </c>
      <c r="O34" s="605"/>
      <c r="P34" s="605"/>
      <c r="Q34" s="605"/>
      <c r="R34" s="605">
        <f>'入力表'!G27</f>
        <v>0</v>
      </c>
      <c r="S34" s="605"/>
      <c r="T34" s="605"/>
      <c r="U34" s="605"/>
      <c r="V34" s="605"/>
      <c r="W34" s="605">
        <f>'入力表'!J27</f>
      </c>
      <c r="X34" s="605"/>
      <c r="Y34" s="605"/>
      <c r="Z34" s="605"/>
      <c r="AA34" s="605"/>
      <c r="AB34" s="676"/>
      <c r="AC34" s="677"/>
      <c r="AD34" s="52"/>
      <c r="AE34" s="53" t="str">
        <f>IF('入力表'!N24=3,"○","　")</f>
        <v>　</v>
      </c>
      <c r="AF34" s="53"/>
      <c r="AG34" s="20"/>
      <c r="AH34" s="20"/>
      <c r="AI34" s="20"/>
      <c r="AJ34" s="20"/>
      <c r="AK34" s="20"/>
      <c r="AL34" s="20"/>
      <c r="AM34" s="22"/>
    </row>
    <row r="35" spans="2:39" ht="15.75" customHeight="1">
      <c r="B35" s="11"/>
      <c r="C35" s="12"/>
      <c r="D35" s="12"/>
      <c r="E35" s="12"/>
      <c r="F35" s="12"/>
      <c r="G35" s="12"/>
      <c r="H35" s="12"/>
      <c r="I35" s="35"/>
      <c r="J35" s="54"/>
      <c r="K35" s="13" t="s">
        <v>63</v>
      </c>
      <c r="L35" s="13"/>
      <c r="M35" s="13"/>
      <c r="N35" s="13"/>
      <c r="O35" s="13"/>
      <c r="P35" s="13"/>
      <c r="Q35" s="13"/>
      <c r="R35" s="13"/>
      <c r="S35" s="13"/>
      <c r="T35" s="13"/>
      <c r="U35" s="13"/>
      <c r="V35" s="13"/>
      <c r="W35" s="13"/>
      <c r="X35" s="13"/>
      <c r="Y35" s="13"/>
      <c r="Z35" s="13"/>
      <c r="AA35" s="13"/>
      <c r="AB35" s="13"/>
      <c r="AC35" s="13"/>
      <c r="AD35" s="13"/>
      <c r="AE35" s="13"/>
      <c r="AF35" s="13"/>
      <c r="AG35" s="13"/>
      <c r="AH35" s="13"/>
      <c r="AI35" s="13"/>
      <c r="AJ35" s="13"/>
      <c r="AK35" s="13"/>
      <c r="AL35" s="13"/>
      <c r="AM35" s="51"/>
    </row>
    <row r="36" spans="2:39" ht="15.75" customHeight="1">
      <c r="B36" s="19"/>
      <c r="C36" s="20"/>
      <c r="D36" s="20"/>
      <c r="E36" s="20"/>
      <c r="F36" s="20"/>
      <c r="G36" s="20"/>
      <c r="H36" s="20"/>
      <c r="I36" s="31"/>
      <c r="J36" s="21"/>
      <c r="K36" s="20" t="s">
        <v>64</v>
      </c>
      <c r="L36" s="20"/>
      <c r="M36" s="20"/>
      <c r="N36" s="20"/>
      <c r="O36" s="20"/>
      <c r="P36" s="20"/>
      <c r="Q36" s="20"/>
      <c r="R36" s="20"/>
      <c r="S36" s="20"/>
      <c r="T36" s="20"/>
      <c r="U36" s="20"/>
      <c r="V36" s="20"/>
      <c r="W36" s="20"/>
      <c r="X36" s="20"/>
      <c r="Y36" s="20"/>
      <c r="Z36" s="20"/>
      <c r="AA36" s="20"/>
      <c r="AB36" s="20"/>
      <c r="AC36" s="20"/>
      <c r="AD36" s="20"/>
      <c r="AE36" s="20"/>
      <c r="AF36" s="20"/>
      <c r="AG36" s="20"/>
      <c r="AH36" s="20"/>
      <c r="AI36" s="20"/>
      <c r="AJ36" s="20"/>
      <c r="AK36" s="20"/>
      <c r="AL36" s="20"/>
      <c r="AM36" s="22"/>
    </row>
    <row r="37" spans="2:39" ht="23.25" customHeight="1">
      <c r="B37" s="599" t="s">
        <v>165</v>
      </c>
      <c r="C37" s="600"/>
      <c r="D37" s="601" t="s">
        <v>66</v>
      </c>
      <c r="E37" s="601"/>
      <c r="F37" s="601"/>
      <c r="G37" s="601"/>
      <c r="H37" s="601"/>
      <c r="I37" s="8"/>
      <c r="J37" s="9"/>
      <c r="K37" s="588" t="s">
        <v>547</v>
      </c>
      <c r="L37" s="588"/>
      <c r="M37" s="544" t="str">
        <f>WIDECHAR('入力表'!D29)</f>
        <v>０</v>
      </c>
      <c r="N37" s="544"/>
      <c r="O37" s="7" t="s">
        <v>68</v>
      </c>
      <c r="P37" s="544" t="str">
        <f>WIDECHAR('入力表'!F29)</f>
        <v>０</v>
      </c>
      <c r="Q37" s="544"/>
      <c r="R37" s="7" t="s">
        <v>69</v>
      </c>
      <c r="S37" s="544" t="s">
        <v>541</v>
      </c>
      <c r="T37" s="544"/>
      <c r="U37" s="7" t="s">
        <v>70</v>
      </c>
      <c r="V37" s="7"/>
      <c r="W37" s="7" t="s">
        <v>166</v>
      </c>
      <c r="X37" s="7"/>
      <c r="Y37" s="588" t="s">
        <v>547</v>
      </c>
      <c r="Z37" s="588"/>
      <c r="AA37" s="544" t="str">
        <f>WIDECHAR('入力表'!D30)</f>
        <v>０</v>
      </c>
      <c r="AB37" s="544"/>
      <c r="AC37" s="7" t="s">
        <v>68</v>
      </c>
      <c r="AD37" s="544" t="str">
        <f>WIDECHAR('入力表'!F30)</f>
        <v>０</v>
      </c>
      <c r="AE37" s="544"/>
      <c r="AF37" s="7" t="s">
        <v>69</v>
      </c>
      <c r="AG37" s="544" t="str">
        <f>WIDECHAR('入力表'!H30)</f>
        <v>０</v>
      </c>
      <c r="AH37" s="544"/>
      <c r="AI37" s="7" t="s">
        <v>70</v>
      </c>
      <c r="AJ37" s="7"/>
      <c r="AK37" s="7"/>
      <c r="AL37" s="7"/>
      <c r="AM37" s="48"/>
    </row>
    <row r="38" spans="2:39" ht="18" customHeight="1">
      <c r="B38" s="589" t="s">
        <v>167</v>
      </c>
      <c r="C38" s="590"/>
      <c r="D38" s="592" t="s">
        <v>72</v>
      </c>
      <c r="E38" s="592"/>
      <c r="F38" s="592"/>
      <c r="G38" s="592"/>
      <c r="H38" s="592"/>
      <c r="I38" s="14"/>
      <c r="J38" s="54"/>
      <c r="K38" s="13" t="s">
        <v>73</v>
      </c>
      <c r="L38" s="13"/>
      <c r="M38" s="13"/>
      <c r="N38" s="13"/>
      <c r="O38" s="13"/>
      <c r="P38" s="13"/>
      <c r="Q38" s="13"/>
      <c r="R38" s="13"/>
      <c r="S38" s="13" t="s">
        <v>7</v>
      </c>
      <c r="T38" s="544" t="str">
        <f>WIDECHAR('入力表'!F32)</f>
        <v>０</v>
      </c>
      <c r="U38" s="544"/>
      <c r="V38" s="544"/>
      <c r="W38" s="13" t="s">
        <v>9</v>
      </c>
      <c r="X38" s="14"/>
      <c r="Y38" s="54"/>
      <c r="Z38" s="13" t="s">
        <v>75</v>
      </c>
      <c r="AA38" s="13"/>
      <c r="AB38" s="13"/>
      <c r="AC38" s="13"/>
      <c r="AD38" s="13"/>
      <c r="AE38" s="13"/>
      <c r="AF38" s="13"/>
      <c r="AG38" s="13"/>
      <c r="AH38" s="13" t="s">
        <v>7</v>
      </c>
      <c r="AI38" s="544" t="str">
        <f>WIDECHAR('入力表'!F35)</f>
        <v>０</v>
      </c>
      <c r="AJ38" s="544"/>
      <c r="AK38" s="544"/>
      <c r="AL38" s="13" t="s">
        <v>9</v>
      </c>
      <c r="AM38" s="51"/>
    </row>
    <row r="39" spans="2:39" ht="18" customHeight="1">
      <c r="B39" s="19"/>
      <c r="C39" s="20"/>
      <c r="D39" s="20"/>
      <c r="E39" s="20"/>
      <c r="F39" s="20"/>
      <c r="G39" s="20"/>
      <c r="H39" s="20"/>
      <c r="I39" s="31"/>
      <c r="J39" s="21"/>
      <c r="K39" s="20" t="s">
        <v>74</v>
      </c>
      <c r="L39" s="20"/>
      <c r="M39" s="20"/>
      <c r="N39" s="545">
        <f>'入力表'!F33</f>
        <v>0</v>
      </c>
      <c r="O39" s="545"/>
      <c r="P39" s="545"/>
      <c r="Q39" s="545"/>
      <c r="R39" s="545"/>
      <c r="S39" s="545"/>
      <c r="T39" s="545"/>
      <c r="U39" s="545"/>
      <c r="V39" s="545"/>
      <c r="W39" s="545"/>
      <c r="X39" s="546"/>
      <c r="Y39" s="21"/>
      <c r="Z39" s="20" t="s">
        <v>18</v>
      </c>
      <c r="AA39" s="20"/>
      <c r="AB39" s="20"/>
      <c r="AC39" s="593">
        <f>'入力表'!F36</f>
      </c>
      <c r="AD39" s="593"/>
      <c r="AE39" s="593"/>
      <c r="AF39" s="593"/>
      <c r="AG39" s="593"/>
      <c r="AH39" s="593"/>
      <c r="AI39" s="593"/>
      <c r="AJ39" s="593"/>
      <c r="AK39" s="20"/>
      <c r="AL39" s="20" t="s">
        <v>21</v>
      </c>
      <c r="AM39" s="22"/>
    </row>
    <row r="40" spans="2:39" ht="16.5" customHeight="1">
      <c r="B40" s="589" t="s">
        <v>168</v>
      </c>
      <c r="C40" s="590"/>
      <c r="D40" s="592" t="s">
        <v>78</v>
      </c>
      <c r="E40" s="592"/>
      <c r="F40" s="592"/>
      <c r="G40" s="592"/>
      <c r="H40" s="592"/>
      <c r="I40" s="14"/>
      <c r="J40" s="568" t="str">
        <f>IF('入力表'!C38=1,"○","　")</f>
        <v>　</v>
      </c>
      <c r="K40" s="595"/>
      <c r="L40" s="535" t="s">
        <v>172</v>
      </c>
      <c r="M40" s="536"/>
      <c r="N40" s="36" t="str">
        <f>IF('入力表'!C43=1,"○","　")</f>
        <v>　</v>
      </c>
      <c r="O40" s="13"/>
      <c r="P40" s="13"/>
      <c r="Q40" s="13"/>
      <c r="R40" s="13"/>
      <c r="S40" s="13"/>
      <c r="T40" s="14"/>
      <c r="U40" s="535" t="s">
        <v>173</v>
      </c>
      <c r="V40" s="536"/>
      <c r="X40" s="55" t="str">
        <f>IF('入力表'!C55=1,"○","　")</f>
        <v>　</v>
      </c>
      <c r="AI40" s="535" t="s">
        <v>174</v>
      </c>
      <c r="AJ40" s="536"/>
      <c r="AK40" s="568" t="str">
        <f>IF('入力表'!C59=1,"○","　")</f>
        <v>　</v>
      </c>
      <c r="AL40" s="569"/>
      <c r="AM40" s="570"/>
    </row>
    <row r="41" spans="2:39" ht="16.5" customHeight="1">
      <c r="B41" s="598" t="s">
        <v>79</v>
      </c>
      <c r="C41" s="563"/>
      <c r="D41" s="563"/>
      <c r="E41" s="563"/>
      <c r="F41" s="563"/>
      <c r="G41" s="563"/>
      <c r="H41" s="563"/>
      <c r="I41" s="564"/>
      <c r="J41" s="571"/>
      <c r="K41" s="596"/>
      <c r="L41" s="537"/>
      <c r="M41" s="538"/>
      <c r="N41" s="39" t="str">
        <f>IF('入力表'!C43=2,"○","　")</f>
        <v>　</v>
      </c>
      <c r="O41" s="12"/>
      <c r="P41" s="12"/>
      <c r="Q41" s="12"/>
      <c r="R41" s="563"/>
      <c r="S41" s="563"/>
      <c r="T41" s="35"/>
      <c r="U41" s="537"/>
      <c r="V41" s="538"/>
      <c r="X41" s="55" t="str">
        <f>IF('入力表'!C55=2,"○","　")</f>
        <v>　</v>
      </c>
      <c r="AI41" s="537"/>
      <c r="AJ41" s="538"/>
      <c r="AK41" s="571"/>
      <c r="AL41" s="572"/>
      <c r="AM41" s="573"/>
    </row>
    <row r="42" spans="2:39" ht="16.5" customHeight="1">
      <c r="B42" s="598" t="s">
        <v>80</v>
      </c>
      <c r="C42" s="563"/>
      <c r="D42" s="563"/>
      <c r="E42" s="563"/>
      <c r="F42" s="563"/>
      <c r="G42" s="563"/>
      <c r="H42" s="563"/>
      <c r="I42" s="564"/>
      <c r="J42" s="571" t="str">
        <f>IF('入力表'!C38=2,"○","　")</f>
        <v>　</v>
      </c>
      <c r="K42" s="596"/>
      <c r="L42" s="537"/>
      <c r="M42" s="538"/>
      <c r="N42" s="39" t="str">
        <f>IF('入力表'!C43=3,"○","　")</f>
        <v>　</v>
      </c>
      <c r="O42" s="12"/>
      <c r="P42" s="12"/>
      <c r="Q42" s="12"/>
      <c r="R42" s="12"/>
      <c r="S42" s="12"/>
      <c r="T42" s="35"/>
      <c r="U42" s="537"/>
      <c r="V42" s="538"/>
      <c r="X42" s="55"/>
      <c r="AB42" s="56"/>
      <c r="AC42" s="55" t="str">
        <f>IF('入力表'!J56=1,"○","　")</f>
        <v>　</v>
      </c>
      <c r="AD42" s="55"/>
      <c r="AE42" s="55" t="str">
        <f>IF('入力表'!J56=2,"○","　")</f>
        <v>　</v>
      </c>
      <c r="AI42" s="537"/>
      <c r="AJ42" s="538"/>
      <c r="AK42" s="571" t="str">
        <f>IF('入力表'!C59=2,"○","　")</f>
        <v>　</v>
      </c>
      <c r="AL42" s="572"/>
      <c r="AM42" s="573"/>
    </row>
    <row r="43" spans="2:39" ht="22.5" customHeight="1">
      <c r="B43" s="594" t="s">
        <v>81</v>
      </c>
      <c r="C43" s="566"/>
      <c r="D43" s="566"/>
      <c r="E43" s="566"/>
      <c r="F43" s="566"/>
      <c r="G43" s="566"/>
      <c r="H43" s="566"/>
      <c r="I43" s="567"/>
      <c r="J43" s="579"/>
      <c r="K43" s="597"/>
      <c r="L43" s="539"/>
      <c r="M43" s="540"/>
      <c r="N43" s="541" t="s">
        <v>82</v>
      </c>
      <c r="O43" s="542"/>
      <c r="P43" s="542"/>
      <c r="Q43" s="542"/>
      <c r="R43" s="542"/>
      <c r="S43" s="542"/>
      <c r="T43" s="543"/>
      <c r="U43" s="539"/>
      <c r="V43" s="540"/>
      <c r="W43" s="57"/>
      <c r="X43" s="58" t="str">
        <f>IF('入力表'!C55=3,"○","　")</f>
        <v>　</v>
      </c>
      <c r="Y43" s="59"/>
      <c r="Z43" s="59"/>
      <c r="AA43" s="59"/>
      <c r="AB43" s="59"/>
      <c r="AC43" s="59"/>
      <c r="AD43" s="59"/>
      <c r="AE43" s="59"/>
      <c r="AF43" s="59"/>
      <c r="AG43" s="59"/>
      <c r="AH43" s="60"/>
      <c r="AI43" s="539"/>
      <c r="AJ43" s="540"/>
      <c r="AK43" s="579"/>
      <c r="AL43" s="580"/>
      <c r="AM43" s="581"/>
    </row>
    <row r="44" spans="2:39" ht="20.25" customHeight="1">
      <c r="B44" s="61"/>
      <c r="C44" s="591" t="s">
        <v>83</v>
      </c>
      <c r="D44" s="591"/>
      <c r="E44" s="591"/>
      <c r="F44" s="591"/>
      <c r="G44" s="591"/>
      <c r="H44" s="591"/>
      <c r="I44" s="5"/>
      <c r="J44" s="61"/>
      <c r="K44" s="548" t="s">
        <v>67</v>
      </c>
      <c r="L44" s="548"/>
      <c r="M44" s="548"/>
      <c r="N44" s="548"/>
      <c r="O44" s="4" t="s">
        <v>68</v>
      </c>
      <c r="P44" s="548"/>
      <c r="Q44" s="548"/>
      <c r="R44" s="4" t="s">
        <v>69</v>
      </c>
      <c r="S44" s="548"/>
      <c r="T44" s="548"/>
      <c r="U44" s="4" t="s">
        <v>70</v>
      </c>
      <c r="V44" s="4"/>
      <c r="W44" s="236" t="s">
        <v>85</v>
      </c>
      <c r="X44" s="62"/>
      <c r="Y44" s="62"/>
      <c r="Z44" s="62"/>
      <c r="AA44" s="62"/>
      <c r="AB44" s="62"/>
      <c r="AC44" s="62"/>
      <c r="AD44" s="62"/>
      <c r="AE44" s="62"/>
      <c r="AF44" s="62"/>
      <c r="AG44" s="62"/>
      <c r="AH44" s="62"/>
      <c r="AI44" s="62"/>
      <c r="AJ44" s="62"/>
      <c r="AK44" s="62"/>
      <c r="AL44" s="62"/>
      <c r="AM44" s="63"/>
    </row>
    <row r="45" spans="2:39" ht="20.25" customHeight="1">
      <c r="B45" s="54"/>
      <c r="C45" s="13" t="s">
        <v>84</v>
      </c>
      <c r="D45" s="13"/>
      <c r="E45" s="13"/>
      <c r="F45" s="13"/>
      <c r="G45" s="13"/>
      <c r="H45" s="13"/>
      <c r="I45" s="13"/>
      <c r="J45" s="13"/>
      <c r="K45" s="13"/>
      <c r="L45" s="13"/>
      <c r="M45" s="13"/>
      <c r="N45" s="13"/>
      <c r="O45" s="13"/>
      <c r="P45" s="13"/>
      <c r="Q45" s="13"/>
      <c r="R45" s="13"/>
      <c r="S45" s="13"/>
      <c r="T45" s="13"/>
      <c r="U45" s="13"/>
      <c r="V45" s="14"/>
      <c r="W45" s="15"/>
      <c r="X45" s="12"/>
      <c r="Y45" s="12"/>
      <c r="Z45" s="12"/>
      <c r="AA45" s="12"/>
      <c r="AB45" s="12"/>
      <c r="AC45" s="12"/>
      <c r="AD45" s="12"/>
      <c r="AE45" s="40"/>
      <c r="AF45" s="40"/>
      <c r="AG45" s="40"/>
      <c r="AH45" s="40"/>
      <c r="AI45" s="40"/>
      <c r="AJ45" s="40"/>
      <c r="AK45" s="40"/>
      <c r="AL45" s="40"/>
      <c r="AM45" s="235" t="s">
        <v>548</v>
      </c>
    </row>
    <row r="46" spans="2:39" ht="14.25" customHeight="1">
      <c r="B46" s="15"/>
      <c r="C46" s="12"/>
      <c r="D46" s="12"/>
      <c r="E46" s="12"/>
      <c r="F46" s="12"/>
      <c r="G46" s="12"/>
      <c r="H46" s="12"/>
      <c r="I46" s="12"/>
      <c r="J46" s="12"/>
      <c r="K46" s="12"/>
      <c r="L46" s="12"/>
      <c r="M46" s="12"/>
      <c r="N46" s="12"/>
      <c r="O46" s="12"/>
      <c r="P46" s="12"/>
      <c r="Q46" s="12"/>
      <c r="R46" s="12"/>
      <c r="S46" s="12"/>
      <c r="T46" s="12"/>
      <c r="U46" s="12"/>
      <c r="V46" s="35"/>
      <c r="W46" s="237" t="s">
        <v>86</v>
      </c>
      <c r="X46" s="12"/>
      <c r="Y46" s="12"/>
      <c r="AA46" s="12" t="s">
        <v>540</v>
      </c>
      <c r="AB46" s="12"/>
      <c r="AC46" s="12"/>
      <c r="AD46" s="12"/>
      <c r="AE46" s="12"/>
      <c r="AF46" s="12"/>
      <c r="AG46" s="12"/>
      <c r="AH46" s="12"/>
      <c r="AI46" s="12"/>
      <c r="AJ46" s="12"/>
      <c r="AK46" s="12"/>
      <c r="AL46" s="12"/>
      <c r="AM46" s="35"/>
    </row>
    <row r="47" spans="2:39" ht="14.25" customHeight="1">
      <c r="B47" s="15"/>
      <c r="C47" s="12"/>
      <c r="D47" s="12"/>
      <c r="E47" s="12"/>
      <c r="F47" s="12"/>
      <c r="G47" s="12"/>
      <c r="H47" s="12"/>
      <c r="I47" s="12"/>
      <c r="J47" s="12"/>
      <c r="K47" s="12"/>
      <c r="L47" s="12"/>
      <c r="M47" s="12"/>
      <c r="N47" s="12"/>
      <c r="O47" s="12"/>
      <c r="P47" s="12"/>
      <c r="Q47" s="12"/>
      <c r="R47" s="12"/>
      <c r="S47" s="12"/>
      <c r="T47" s="12"/>
      <c r="U47" s="12"/>
      <c r="V47" s="35"/>
      <c r="W47" s="15"/>
      <c r="X47" s="12"/>
      <c r="Y47" s="12"/>
      <c r="Z47" s="12"/>
      <c r="AA47" s="12"/>
      <c r="AB47" s="12"/>
      <c r="AC47" s="12"/>
      <c r="AD47" s="12"/>
      <c r="AE47" s="12"/>
      <c r="AF47" s="12"/>
      <c r="AG47" s="12"/>
      <c r="AH47" s="12"/>
      <c r="AI47" s="12"/>
      <c r="AJ47" s="12"/>
      <c r="AK47" s="12"/>
      <c r="AL47" s="12" t="s">
        <v>21</v>
      </c>
      <c r="AM47" s="35"/>
    </row>
    <row r="48" spans="2:39" ht="14.25" customHeight="1">
      <c r="B48" s="15"/>
      <c r="C48" s="12"/>
      <c r="D48" s="12"/>
      <c r="E48" s="12"/>
      <c r="F48" s="12"/>
      <c r="G48" s="12"/>
      <c r="H48" s="12"/>
      <c r="I48" s="12"/>
      <c r="J48" s="12"/>
      <c r="K48" s="12"/>
      <c r="L48" s="12"/>
      <c r="M48" s="12"/>
      <c r="N48" s="12"/>
      <c r="O48" s="12"/>
      <c r="P48" s="12"/>
      <c r="Q48" s="12"/>
      <c r="R48" s="12"/>
      <c r="S48" s="12"/>
      <c r="T48" s="12"/>
      <c r="U48" s="12"/>
      <c r="V48" s="35"/>
      <c r="W48" s="15"/>
      <c r="X48" s="12"/>
      <c r="Y48" s="12"/>
      <c r="Z48" s="12"/>
      <c r="AA48" s="12"/>
      <c r="AB48" s="12"/>
      <c r="AC48" s="12"/>
      <c r="AD48" s="12"/>
      <c r="AE48" s="12"/>
      <c r="AF48" s="12"/>
      <c r="AG48" s="12"/>
      <c r="AH48" s="12"/>
      <c r="AI48" s="12"/>
      <c r="AJ48" s="12"/>
      <c r="AK48" s="12"/>
      <c r="AL48" s="12"/>
      <c r="AM48" s="35"/>
    </row>
    <row r="49" spans="2:39" ht="14.25" customHeight="1">
      <c r="B49" s="15"/>
      <c r="C49" s="12"/>
      <c r="D49" s="12"/>
      <c r="E49" s="12"/>
      <c r="F49" s="12"/>
      <c r="G49" s="12"/>
      <c r="H49" s="12"/>
      <c r="I49" s="12"/>
      <c r="J49" s="12"/>
      <c r="K49" s="12"/>
      <c r="L49" s="12"/>
      <c r="M49" s="12"/>
      <c r="N49" s="12"/>
      <c r="O49" s="12"/>
      <c r="P49" s="12"/>
      <c r="Q49" s="12"/>
      <c r="R49" s="12"/>
      <c r="S49" s="12"/>
      <c r="T49" s="12"/>
      <c r="U49" s="12"/>
      <c r="V49" s="35"/>
      <c r="W49" s="15"/>
      <c r="X49" s="12" t="s">
        <v>87</v>
      </c>
      <c r="Y49" s="12"/>
      <c r="Z49" s="12"/>
      <c r="AA49" s="12"/>
      <c r="AB49" s="12"/>
      <c r="AC49" s="563"/>
      <c r="AD49" s="563"/>
      <c r="AE49" s="563"/>
      <c r="AF49" s="563"/>
      <c r="AG49" s="563"/>
      <c r="AH49" s="563"/>
      <c r="AI49" s="12" t="s">
        <v>88</v>
      </c>
      <c r="AJ49" s="12"/>
      <c r="AK49" s="12"/>
      <c r="AL49" s="12"/>
      <c r="AM49" s="35"/>
    </row>
    <row r="50" spans="2:39" ht="14.25" customHeight="1">
      <c r="B50" s="21"/>
      <c r="C50" s="20"/>
      <c r="D50" s="20"/>
      <c r="E50" s="20"/>
      <c r="F50" s="20"/>
      <c r="G50" s="20"/>
      <c r="H50" s="20"/>
      <c r="I50" s="20"/>
      <c r="J50" s="20"/>
      <c r="K50" s="20"/>
      <c r="L50" s="20"/>
      <c r="M50" s="20"/>
      <c r="N50" s="20"/>
      <c r="O50" s="20"/>
      <c r="P50" s="20"/>
      <c r="Q50" s="20"/>
      <c r="R50" s="20"/>
      <c r="S50" s="20"/>
      <c r="T50" s="20"/>
      <c r="U50" s="20"/>
      <c r="V50" s="31"/>
      <c r="W50" s="20"/>
      <c r="X50" s="20"/>
      <c r="Y50" s="20"/>
      <c r="Z50" s="20"/>
      <c r="AA50" s="20"/>
      <c r="AB50" s="20"/>
      <c r="AC50" s="20"/>
      <c r="AD50" s="20"/>
      <c r="AE50" s="20"/>
      <c r="AF50" s="20"/>
      <c r="AG50" s="20"/>
      <c r="AH50" s="20"/>
      <c r="AI50" s="20"/>
      <c r="AJ50" s="20"/>
      <c r="AK50" s="20"/>
      <c r="AL50" s="20"/>
      <c r="AM50" s="31"/>
    </row>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sheetData>
  <sheetProtection sheet="1" objects="1" scenarios="1" selectLockedCells="1" selectUnlockedCells="1"/>
  <mergeCells count="136">
    <mergeCell ref="Y37:Z37"/>
    <mergeCell ref="R41:S41"/>
    <mergeCell ref="R12:S12"/>
    <mergeCell ref="AA13:AB13"/>
    <mergeCell ref="AC13:AD13"/>
    <mergeCell ref="AF13:AG13"/>
    <mergeCell ref="X20:AL20"/>
    <mergeCell ref="AD32:AF33"/>
    <mergeCell ref="W33:AA33"/>
    <mergeCell ref="AG37:AH37"/>
    <mergeCell ref="S44:T44"/>
    <mergeCell ref="AK40:AM41"/>
    <mergeCell ref="AK42:AM43"/>
    <mergeCell ref="AG21:AM21"/>
    <mergeCell ref="AG22:AM22"/>
    <mergeCell ref="R23:AM23"/>
    <mergeCell ref="AH24:AM24"/>
    <mergeCell ref="AI40:AJ43"/>
    <mergeCell ref="N43:T43"/>
    <mergeCell ref="AI38:AK38"/>
    <mergeCell ref="M37:N37"/>
    <mergeCell ref="P37:Q37"/>
    <mergeCell ref="D38:H38"/>
    <mergeCell ref="T38:V38"/>
    <mergeCell ref="N39:X39"/>
    <mergeCell ref="B43:I43"/>
    <mergeCell ref="U40:V43"/>
    <mergeCell ref="B37:C37"/>
    <mergeCell ref="D37:H37"/>
    <mergeCell ref="S37:T37"/>
    <mergeCell ref="B40:C40"/>
    <mergeCell ref="D40:H40"/>
    <mergeCell ref="B41:I41"/>
    <mergeCell ref="B42:I42"/>
    <mergeCell ref="B38:C38"/>
    <mergeCell ref="L40:M43"/>
    <mergeCell ref="J40:K41"/>
    <mergeCell ref="J42:K43"/>
    <mergeCell ref="K37:L37"/>
    <mergeCell ref="B33:I33"/>
    <mergeCell ref="B34:I34"/>
    <mergeCell ref="AC49:AH49"/>
    <mergeCell ref="C44:H44"/>
    <mergeCell ref="K44:L44"/>
    <mergeCell ref="M44:N44"/>
    <mergeCell ref="P44:Q44"/>
    <mergeCell ref="AA37:AB37"/>
    <mergeCell ref="AD37:AE37"/>
    <mergeCell ref="K3:Q3"/>
    <mergeCell ref="D3:J3"/>
    <mergeCell ref="B3:C7"/>
    <mergeCell ref="D4:J7"/>
    <mergeCell ref="K4:Q7"/>
    <mergeCell ref="AG2:AM2"/>
    <mergeCell ref="AC2:AF2"/>
    <mergeCell ref="AB3:AM3"/>
    <mergeCell ref="R3:AA3"/>
    <mergeCell ref="R4:AA7"/>
    <mergeCell ref="AB4:AM7"/>
    <mergeCell ref="D8:J8"/>
    <mergeCell ref="K8:Q8"/>
    <mergeCell ref="R8:X8"/>
    <mergeCell ref="AI8:AK8"/>
    <mergeCell ref="AI9:AK9"/>
    <mergeCell ref="AF8:AG8"/>
    <mergeCell ref="Y9:AC9"/>
    <mergeCell ref="R9:S9"/>
    <mergeCell ref="AF9:AG9"/>
    <mergeCell ref="B8:C9"/>
    <mergeCell ref="D9:E9"/>
    <mergeCell ref="K9:L9"/>
    <mergeCell ref="Y8:AC8"/>
    <mergeCell ref="B10:AM10"/>
    <mergeCell ref="O17:S17"/>
    <mergeCell ref="B11:T11"/>
    <mergeCell ref="U11:AM11"/>
    <mergeCell ref="AI13:AJ13"/>
    <mergeCell ref="J14:S15"/>
    <mergeCell ref="J12:K12"/>
    <mergeCell ref="L12:M12"/>
    <mergeCell ref="O12:P12"/>
    <mergeCell ref="B31:C31"/>
    <mergeCell ref="D20:H20"/>
    <mergeCell ref="D21:H21"/>
    <mergeCell ref="D23:H23"/>
    <mergeCell ref="D25:H25"/>
    <mergeCell ref="D29:H29"/>
    <mergeCell ref="D31:H31"/>
    <mergeCell ref="B20:C20"/>
    <mergeCell ref="B21:C21"/>
    <mergeCell ref="J21:L22"/>
    <mergeCell ref="M21:O22"/>
    <mergeCell ref="J16:R16"/>
    <mergeCell ref="R21:AF21"/>
    <mergeCell ref="R22:AF22"/>
    <mergeCell ref="P21:Q21"/>
    <mergeCell ref="P22:Q22"/>
    <mergeCell ref="B29:C29"/>
    <mergeCell ref="B30:C30"/>
    <mergeCell ref="B23:C23"/>
    <mergeCell ref="B25:C25"/>
    <mergeCell ref="J25:J28"/>
    <mergeCell ref="D30:H30"/>
    <mergeCell ref="N32:Q32"/>
    <mergeCell ref="N33:Q33"/>
    <mergeCell ref="O25:O28"/>
    <mergeCell ref="J23:L24"/>
    <mergeCell ref="M23:O24"/>
    <mergeCell ref="P23:Q23"/>
    <mergeCell ref="P24:Q24"/>
    <mergeCell ref="AA28:AF28"/>
    <mergeCell ref="AH25:AH28"/>
    <mergeCell ref="K28:N28"/>
    <mergeCell ref="N30:O30"/>
    <mergeCell ref="T30:U30"/>
    <mergeCell ref="AH30:AI30"/>
    <mergeCell ref="AB31:AC34"/>
    <mergeCell ref="J32:M32"/>
    <mergeCell ref="J33:M33"/>
    <mergeCell ref="J34:M34"/>
    <mergeCell ref="N31:Q31"/>
    <mergeCell ref="R34:V34"/>
    <mergeCell ref="W34:AA34"/>
    <mergeCell ref="J31:M31"/>
    <mergeCell ref="R31:V31"/>
    <mergeCell ref="W31:AA31"/>
    <mergeCell ref="R24:AG24"/>
    <mergeCell ref="W32:AA32"/>
    <mergeCell ref="N34:Q34"/>
    <mergeCell ref="AC39:AJ39"/>
    <mergeCell ref="L25:N25"/>
    <mergeCell ref="L26:N26"/>
    <mergeCell ref="L27:N27"/>
    <mergeCell ref="T29:X29"/>
    <mergeCell ref="R32:V32"/>
    <mergeCell ref="R33:V33"/>
  </mergeCells>
  <printOptions/>
  <pageMargins left="0.7874015748031497" right="0.2755905511811024" top="0.3937007874015748" bottom="0.1968503937007874" header="0.5118110236220472" footer="0.25"/>
  <pageSetup horizontalDpi="600" verticalDpi="600" orientation="portrait" paperSize="9" scale="96" r:id="rId2"/>
  <drawing r:id="rId1"/>
</worksheet>
</file>

<file path=xl/worksheets/sheet9.xml><?xml version="1.0" encoding="utf-8"?>
<worksheet xmlns="http://schemas.openxmlformats.org/spreadsheetml/2006/main" xmlns:r="http://schemas.openxmlformats.org/officeDocument/2006/relationships">
  <sheetPr codeName="Sheet4"/>
  <dimension ref="A1:AI63"/>
  <sheetViews>
    <sheetView showRowColHeaders="0" view="pageBreakPreview" zoomScaleSheetLayoutView="100" zoomScalePageLayoutView="0" workbookViewId="0" topLeftCell="A1">
      <selection activeCell="C33" sqref="C33"/>
    </sheetView>
  </sheetViews>
  <sheetFormatPr defaultColWidth="2.50390625" defaultRowHeight="13.5"/>
  <cols>
    <col min="1" max="1" width="9.00390625" style="2" customWidth="1"/>
    <col min="2" max="34" width="2.50390625" style="2" customWidth="1"/>
    <col min="35" max="35" width="3.50390625" style="2" customWidth="1"/>
    <col min="36" max="16384" width="2.50390625" style="2" customWidth="1"/>
  </cols>
  <sheetData>
    <row r="1" spans="1:2" ht="12">
      <c r="A1" s="2" t="str">
        <f>IF('入力表'!C38=2,"該当なし","　")</f>
        <v>　</v>
      </c>
      <c r="B1" s="1" t="s">
        <v>176</v>
      </c>
    </row>
    <row r="2" ht="12">
      <c r="B2" s="1"/>
    </row>
    <row r="3" spans="2:35" ht="12">
      <c r="B3" s="73"/>
      <c r="C3" s="62"/>
      <c r="D3" s="62"/>
      <c r="E3" s="62"/>
      <c r="F3" s="62"/>
      <c r="G3" s="62"/>
      <c r="H3" s="62"/>
      <c r="I3" s="62"/>
      <c r="J3" s="62"/>
      <c r="K3" s="62"/>
      <c r="L3" s="62"/>
      <c r="M3" s="62"/>
      <c r="N3" s="62"/>
      <c r="O3" s="62"/>
      <c r="P3" s="62"/>
      <c r="Q3" s="62"/>
      <c r="R3" s="62"/>
      <c r="S3" s="62"/>
      <c r="T3" s="62"/>
      <c r="U3" s="62"/>
      <c r="V3" s="62"/>
      <c r="W3" s="62"/>
      <c r="X3" s="62"/>
      <c r="Y3" s="62"/>
      <c r="Z3" s="62"/>
      <c r="AA3" s="62"/>
      <c r="AB3" s="62"/>
      <c r="AC3" s="62"/>
      <c r="AD3" s="62"/>
      <c r="AE3" s="62"/>
      <c r="AF3" s="62"/>
      <c r="AG3" s="62"/>
      <c r="AH3" s="62"/>
      <c r="AI3" s="74"/>
    </row>
    <row r="4" spans="2:35" ht="24">
      <c r="B4" s="11"/>
      <c r="C4" s="12"/>
      <c r="D4" s="12"/>
      <c r="E4" s="12"/>
      <c r="F4" s="12"/>
      <c r="G4" s="12"/>
      <c r="H4" s="12"/>
      <c r="I4" s="12"/>
      <c r="J4" s="12"/>
      <c r="K4" s="12"/>
      <c r="L4" s="12"/>
      <c r="M4" s="689" t="s">
        <v>139</v>
      </c>
      <c r="N4" s="689"/>
      <c r="O4" s="689"/>
      <c r="P4" s="689"/>
      <c r="Q4" s="689"/>
      <c r="R4" s="689"/>
      <c r="S4" s="689"/>
      <c r="T4" s="689"/>
      <c r="U4" s="689"/>
      <c r="V4" s="689"/>
      <c r="W4" s="689"/>
      <c r="X4" s="689"/>
      <c r="Y4" s="12"/>
      <c r="Z4" s="12"/>
      <c r="AA4" s="12"/>
      <c r="AB4" s="12"/>
      <c r="AC4" s="12"/>
      <c r="AD4" s="12"/>
      <c r="AE4" s="12"/>
      <c r="AF4" s="12"/>
      <c r="AG4" s="12"/>
      <c r="AH4" s="12"/>
      <c r="AI4" s="17"/>
    </row>
    <row r="5" spans="2:35" ht="12" customHeight="1">
      <c r="B5" s="75"/>
      <c r="C5" s="12"/>
      <c r="D5" s="12"/>
      <c r="E5" s="12"/>
      <c r="F5" s="12"/>
      <c r="G5" s="12"/>
      <c r="H5" s="12"/>
      <c r="I5" s="12"/>
      <c r="J5" s="12"/>
      <c r="K5" s="12"/>
      <c r="L5" s="12"/>
      <c r="M5" s="12"/>
      <c r="N5" s="12"/>
      <c r="O5" s="12"/>
      <c r="P5" s="12"/>
      <c r="Q5" s="12"/>
      <c r="R5" s="12"/>
      <c r="S5" s="12"/>
      <c r="T5" s="12"/>
      <c r="U5" s="12"/>
      <c r="V5" s="12"/>
      <c r="W5" s="12"/>
      <c r="X5" s="12"/>
      <c r="Y5" s="12"/>
      <c r="Z5" s="12"/>
      <c r="AA5" s="12"/>
      <c r="AB5" s="12"/>
      <c r="AC5" s="12"/>
      <c r="AD5" s="12"/>
      <c r="AE5" s="12"/>
      <c r="AF5" s="12"/>
      <c r="AG5" s="12"/>
      <c r="AH5" s="12"/>
      <c r="AI5" s="17"/>
    </row>
    <row r="6" spans="2:35" ht="11.25" customHeight="1">
      <c r="B6" s="75"/>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7"/>
    </row>
    <row r="7" spans="2:35" ht="12">
      <c r="B7" s="11" t="s">
        <v>177</v>
      </c>
      <c r="C7" s="1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7"/>
    </row>
    <row r="8" spans="2:35" ht="12">
      <c r="B8" s="11"/>
      <c r="C8" s="12"/>
      <c r="D8" s="12"/>
      <c r="E8" s="12"/>
      <c r="F8" s="12"/>
      <c r="G8" s="12"/>
      <c r="H8" s="12"/>
      <c r="I8" s="12"/>
      <c r="J8" s="12"/>
      <c r="K8" s="12"/>
      <c r="L8" s="12"/>
      <c r="M8" s="12"/>
      <c r="N8" s="12"/>
      <c r="O8" s="12"/>
      <c r="P8" s="12"/>
      <c r="Q8" s="12"/>
      <c r="R8" s="12"/>
      <c r="S8" s="12"/>
      <c r="T8" s="12"/>
      <c r="U8" s="12"/>
      <c r="V8" s="12"/>
      <c r="W8" s="12"/>
      <c r="X8" s="12"/>
      <c r="Y8" s="12"/>
      <c r="Z8" s="12"/>
      <c r="AA8" s="12"/>
      <c r="AB8" s="12"/>
      <c r="AC8" s="12"/>
      <c r="AD8" s="12"/>
      <c r="AE8" s="12"/>
      <c r="AF8" s="12"/>
      <c r="AG8" s="12"/>
      <c r="AH8" s="12"/>
      <c r="AI8" s="17"/>
    </row>
    <row r="9" spans="2:35" ht="12">
      <c r="B9" s="11"/>
      <c r="C9" s="12"/>
      <c r="D9" s="12"/>
      <c r="E9" s="12"/>
      <c r="F9" s="12"/>
      <c r="G9" s="12"/>
      <c r="H9" s="12"/>
      <c r="I9" s="12"/>
      <c r="J9" s="12"/>
      <c r="K9" s="12"/>
      <c r="L9" s="12"/>
      <c r="M9" s="12"/>
      <c r="N9" s="12"/>
      <c r="O9" s="12"/>
      <c r="P9" s="12"/>
      <c r="Q9" s="12"/>
      <c r="R9" s="12"/>
      <c r="S9" s="12"/>
      <c r="T9" s="12"/>
      <c r="U9" s="12"/>
      <c r="V9" s="12"/>
      <c r="W9" s="12"/>
      <c r="X9" s="12"/>
      <c r="Y9" s="12"/>
      <c r="Z9" s="12"/>
      <c r="AA9" s="12"/>
      <c r="AB9" s="12"/>
      <c r="AC9" s="12"/>
      <c r="AD9" s="12"/>
      <c r="AE9" s="12"/>
      <c r="AF9" s="12"/>
      <c r="AG9" s="12"/>
      <c r="AH9" s="12"/>
      <c r="AI9" s="17"/>
    </row>
    <row r="10" spans="2:35" ht="12">
      <c r="B10" s="11"/>
      <c r="C10" s="12"/>
      <c r="D10" s="12"/>
      <c r="E10" s="12"/>
      <c r="F10" s="12" t="s">
        <v>549</v>
      </c>
      <c r="G10" s="12"/>
      <c r="H10" s="12"/>
      <c r="I10" s="12"/>
      <c r="J10" s="12"/>
      <c r="K10" s="12"/>
      <c r="L10" s="12"/>
      <c r="M10" s="12"/>
      <c r="N10" s="12"/>
      <c r="O10" s="12"/>
      <c r="P10" s="12"/>
      <c r="Q10" s="12"/>
      <c r="R10" s="12"/>
      <c r="S10" s="12"/>
      <c r="T10" s="12"/>
      <c r="U10" s="12"/>
      <c r="V10" s="12"/>
      <c r="W10" s="12"/>
      <c r="X10" s="12"/>
      <c r="Y10" s="12"/>
      <c r="Z10" s="12"/>
      <c r="AA10" s="12"/>
      <c r="AB10" s="12"/>
      <c r="AC10" s="12"/>
      <c r="AD10" s="12"/>
      <c r="AE10" s="12"/>
      <c r="AF10" s="12"/>
      <c r="AG10" s="12"/>
      <c r="AH10" s="12"/>
      <c r="AI10" s="17"/>
    </row>
    <row r="11" spans="2:35" ht="12">
      <c r="B11" s="11"/>
      <c r="C11" s="12"/>
      <c r="D11" s="12"/>
      <c r="E11" s="12"/>
      <c r="F11" s="12"/>
      <c r="G11" s="12"/>
      <c r="H11" s="12"/>
      <c r="I11" s="12"/>
      <c r="J11" s="12"/>
      <c r="K11" s="12"/>
      <c r="L11" s="12"/>
      <c r="M11" s="12"/>
      <c r="N11" s="12"/>
      <c r="O11" s="12"/>
      <c r="P11" s="12"/>
      <c r="Q11" s="12"/>
      <c r="R11" s="12"/>
      <c r="S11" s="12"/>
      <c r="T11" s="12"/>
      <c r="U11" s="12"/>
      <c r="V11" s="12"/>
      <c r="W11" s="12"/>
      <c r="X11" s="12"/>
      <c r="Y11" s="12"/>
      <c r="Z11" s="12"/>
      <c r="AA11" s="12"/>
      <c r="AB11" s="12"/>
      <c r="AC11" s="12"/>
      <c r="AD11" s="12"/>
      <c r="AE11" s="12"/>
      <c r="AF11" s="12"/>
      <c r="AG11" s="12"/>
      <c r="AH11" s="12"/>
      <c r="AI11" s="17"/>
    </row>
    <row r="12" spans="2:35" ht="12">
      <c r="B12" s="11"/>
      <c r="C12" s="12"/>
      <c r="D12" s="12"/>
      <c r="E12" s="12"/>
      <c r="F12" s="12"/>
      <c r="G12" s="12"/>
      <c r="H12" s="12"/>
      <c r="I12" s="12"/>
      <c r="J12" s="12"/>
      <c r="K12" s="12"/>
      <c r="L12" s="12"/>
      <c r="M12" s="12"/>
      <c r="N12" s="12"/>
      <c r="O12" s="12"/>
      <c r="P12" s="12"/>
      <c r="Q12" s="12"/>
      <c r="R12" s="12"/>
      <c r="S12" s="12"/>
      <c r="T12" s="12"/>
      <c r="U12" s="12"/>
      <c r="V12" s="12"/>
      <c r="W12" s="12"/>
      <c r="X12" s="12"/>
      <c r="Y12" s="12"/>
      <c r="Z12" s="12"/>
      <c r="AA12" s="12"/>
      <c r="AB12" s="12"/>
      <c r="AC12" s="12"/>
      <c r="AD12" s="12"/>
      <c r="AE12" s="12"/>
      <c r="AF12" s="12"/>
      <c r="AG12" s="12"/>
      <c r="AH12" s="12"/>
      <c r="AI12" s="17"/>
    </row>
    <row r="13" spans="2:35" ht="12">
      <c r="B13" s="11"/>
      <c r="C13" s="12"/>
      <c r="D13" s="12"/>
      <c r="E13" s="12" t="s">
        <v>178</v>
      </c>
      <c r="F13" s="12"/>
      <c r="G13" s="12"/>
      <c r="H13" s="12"/>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7"/>
    </row>
    <row r="14" spans="2:35" ht="13.5">
      <c r="B14" s="11"/>
      <c r="C14" s="12"/>
      <c r="D14" s="12"/>
      <c r="E14" s="12"/>
      <c r="F14" s="12"/>
      <c r="G14" s="12"/>
      <c r="H14" s="12"/>
      <c r="I14" s="12"/>
      <c r="J14" s="12"/>
      <c r="K14" s="12"/>
      <c r="L14" s="12"/>
      <c r="M14" s="12"/>
      <c r="N14" s="12"/>
      <c r="O14" s="33" t="s">
        <v>15</v>
      </c>
      <c r="P14" s="690" t="str">
        <f>IF('入力表'!E39=1,'入力表'!E40,"　")</f>
        <v>　</v>
      </c>
      <c r="Q14" s="690"/>
      <c r="R14" s="690"/>
      <c r="S14" s="690"/>
      <c r="T14" s="690"/>
      <c r="U14" s="690"/>
      <c r="V14" s="690"/>
      <c r="W14" s="690"/>
      <c r="X14" s="690"/>
      <c r="Y14" s="690"/>
      <c r="Z14" s="690"/>
      <c r="AA14" s="690"/>
      <c r="AB14" s="690"/>
      <c r="AC14" s="690"/>
      <c r="AD14" s="690"/>
      <c r="AE14" s="690"/>
      <c r="AF14" s="690"/>
      <c r="AG14" s="690"/>
      <c r="AH14" s="12"/>
      <c r="AI14" s="17"/>
    </row>
    <row r="15" spans="2:35" ht="12">
      <c r="B15" s="11"/>
      <c r="C15" s="12"/>
      <c r="D15" s="12"/>
      <c r="E15" s="12"/>
      <c r="F15" s="12"/>
      <c r="G15" s="12"/>
      <c r="H15" s="12"/>
      <c r="I15" s="12" t="s">
        <v>34</v>
      </c>
      <c r="J15" s="12"/>
      <c r="K15" s="12"/>
      <c r="L15" s="12"/>
      <c r="M15" s="12"/>
      <c r="N15" s="12"/>
      <c r="O15" s="12"/>
      <c r="P15" s="78"/>
      <c r="Q15" s="78"/>
      <c r="R15" s="78"/>
      <c r="S15" s="78"/>
      <c r="T15" s="78"/>
      <c r="U15" s="78"/>
      <c r="V15" s="78"/>
      <c r="W15" s="78"/>
      <c r="X15" s="78"/>
      <c r="Y15" s="78"/>
      <c r="Z15" s="78"/>
      <c r="AA15" s="78"/>
      <c r="AB15" s="78"/>
      <c r="AC15" s="78"/>
      <c r="AD15" s="78"/>
      <c r="AE15" s="78"/>
      <c r="AF15" s="78"/>
      <c r="AG15" s="78"/>
      <c r="AH15" s="12"/>
      <c r="AI15" s="17"/>
    </row>
    <row r="16" spans="2:35" ht="13.5">
      <c r="B16" s="11"/>
      <c r="C16" s="12"/>
      <c r="D16" s="12"/>
      <c r="E16" s="12"/>
      <c r="F16" s="12"/>
      <c r="G16" s="12"/>
      <c r="H16" s="12"/>
      <c r="I16" s="12"/>
      <c r="J16" s="12"/>
      <c r="K16" s="12"/>
      <c r="L16" s="12"/>
      <c r="M16" s="12"/>
      <c r="N16" s="12"/>
      <c r="O16" s="33" t="s">
        <v>18</v>
      </c>
      <c r="P16" s="687" t="str">
        <f>IF('入力表'!E39=1,'入力表'!E41,"　")</f>
        <v>　</v>
      </c>
      <c r="Q16" s="687"/>
      <c r="R16" s="687"/>
      <c r="S16" s="687"/>
      <c r="T16" s="687"/>
      <c r="U16" s="687"/>
      <c r="V16" s="79"/>
      <c r="W16" s="79" t="str">
        <f>IF(P16="　","　","印")</f>
        <v>　</v>
      </c>
      <c r="X16" s="79"/>
      <c r="Y16" s="79"/>
      <c r="AA16" s="79"/>
      <c r="AB16" s="79"/>
      <c r="AC16" s="79"/>
      <c r="AD16" s="79"/>
      <c r="AE16" s="79"/>
      <c r="AF16" s="79"/>
      <c r="AG16" s="79"/>
      <c r="AH16" s="12"/>
      <c r="AI16" s="17"/>
    </row>
    <row r="17" spans="2:35" ht="12">
      <c r="B17" s="11"/>
      <c r="C17" s="12"/>
      <c r="D17" s="12"/>
      <c r="E17" s="12"/>
      <c r="F17" s="12"/>
      <c r="G17" s="12"/>
      <c r="H17" s="12"/>
      <c r="I17" s="12"/>
      <c r="J17" s="12"/>
      <c r="K17" s="12"/>
      <c r="L17" s="12"/>
      <c r="M17" s="12"/>
      <c r="N17" s="12"/>
      <c r="O17" s="12"/>
      <c r="P17" s="12"/>
      <c r="Q17" s="12"/>
      <c r="R17" s="12"/>
      <c r="S17" s="12"/>
      <c r="T17" s="12"/>
      <c r="U17" s="12"/>
      <c r="V17" s="12"/>
      <c r="W17" s="12"/>
      <c r="X17" s="12"/>
      <c r="Y17" s="12"/>
      <c r="Z17" s="12"/>
      <c r="AA17" s="12"/>
      <c r="AB17" s="12"/>
      <c r="AC17" s="12"/>
      <c r="AD17" s="12"/>
      <c r="AE17" s="12"/>
      <c r="AF17" s="12"/>
      <c r="AG17" s="12"/>
      <c r="AH17" s="12"/>
      <c r="AI17" s="17"/>
    </row>
    <row r="18" spans="2:35" ht="12">
      <c r="B18" s="11"/>
      <c r="C18" s="12"/>
      <c r="D18" s="12"/>
      <c r="E18" s="12" t="s">
        <v>179</v>
      </c>
      <c r="F18" s="12"/>
      <c r="G18" s="12"/>
      <c r="H18" s="12"/>
      <c r="I18" s="12"/>
      <c r="J18" s="12"/>
      <c r="K18" s="12"/>
      <c r="L18" s="12"/>
      <c r="M18" s="12"/>
      <c r="N18" s="12"/>
      <c r="O18" s="12"/>
      <c r="P18" s="12"/>
      <c r="Q18" s="12"/>
      <c r="R18" s="12"/>
      <c r="S18" s="12"/>
      <c r="T18" s="12"/>
      <c r="U18" s="12"/>
      <c r="V18" s="12"/>
      <c r="W18" s="12"/>
      <c r="X18" s="12"/>
      <c r="Y18" s="12"/>
      <c r="Z18" s="12"/>
      <c r="AA18" s="12"/>
      <c r="AB18" s="12"/>
      <c r="AC18" s="12"/>
      <c r="AD18" s="12"/>
      <c r="AE18" s="12"/>
      <c r="AF18" s="12"/>
      <c r="AG18" s="12"/>
      <c r="AH18" s="12"/>
      <c r="AI18" s="17"/>
    </row>
    <row r="19" spans="2:35" ht="13.5">
      <c r="B19" s="11"/>
      <c r="C19" s="12"/>
      <c r="D19" s="12"/>
      <c r="E19" s="12"/>
      <c r="F19" s="12"/>
      <c r="G19" s="12"/>
      <c r="H19" s="12"/>
      <c r="I19" s="12"/>
      <c r="J19" s="12"/>
      <c r="K19" s="12"/>
      <c r="L19" s="12"/>
      <c r="M19" s="12"/>
      <c r="N19" s="12"/>
      <c r="O19" s="33" t="s">
        <v>15</v>
      </c>
      <c r="P19" s="690" t="str">
        <f>IF('入力表'!E39=2,'入力表'!E40,"　")</f>
        <v>　</v>
      </c>
      <c r="Q19" s="690"/>
      <c r="R19" s="690"/>
      <c r="S19" s="690"/>
      <c r="T19" s="690"/>
      <c r="U19" s="690"/>
      <c r="V19" s="690"/>
      <c r="W19" s="690"/>
      <c r="X19" s="690"/>
      <c r="Y19" s="690"/>
      <c r="Z19" s="690"/>
      <c r="AA19" s="690"/>
      <c r="AB19" s="690"/>
      <c r="AC19" s="690"/>
      <c r="AD19" s="690"/>
      <c r="AE19" s="690"/>
      <c r="AF19" s="690"/>
      <c r="AG19" s="690"/>
      <c r="AH19" s="12"/>
      <c r="AI19" s="17"/>
    </row>
    <row r="20" spans="2:35" ht="12">
      <c r="B20" s="11"/>
      <c r="C20" s="12"/>
      <c r="D20" s="12"/>
      <c r="E20" s="12"/>
      <c r="F20" s="12"/>
      <c r="G20" s="12"/>
      <c r="H20" s="12"/>
      <c r="I20" s="12" t="s">
        <v>180</v>
      </c>
      <c r="J20" s="12"/>
      <c r="K20" s="12"/>
      <c r="L20" s="12"/>
      <c r="M20" s="12"/>
      <c r="N20" s="12"/>
      <c r="O20" s="12"/>
      <c r="P20" s="78"/>
      <c r="Q20" s="78"/>
      <c r="R20" s="78"/>
      <c r="S20" s="78"/>
      <c r="T20" s="78"/>
      <c r="U20" s="78"/>
      <c r="V20" s="78"/>
      <c r="W20" s="78"/>
      <c r="X20" s="78"/>
      <c r="Y20" s="78"/>
      <c r="Z20" s="78"/>
      <c r="AA20" s="78"/>
      <c r="AB20" s="78"/>
      <c r="AC20" s="78"/>
      <c r="AD20" s="78"/>
      <c r="AE20" s="78"/>
      <c r="AF20" s="78"/>
      <c r="AG20" s="78"/>
      <c r="AH20" s="12"/>
      <c r="AI20" s="17"/>
    </row>
    <row r="21" spans="2:35" ht="13.5">
      <c r="B21" s="11"/>
      <c r="C21" s="12"/>
      <c r="D21" s="12"/>
      <c r="E21" s="12"/>
      <c r="F21" s="12"/>
      <c r="G21" s="12"/>
      <c r="H21" s="12"/>
      <c r="I21" s="12"/>
      <c r="J21" s="12"/>
      <c r="K21" s="12"/>
      <c r="L21" s="12"/>
      <c r="M21" s="12"/>
      <c r="N21" s="12"/>
      <c r="O21" s="33" t="s">
        <v>18</v>
      </c>
      <c r="P21" s="687" t="str">
        <f>IF('入力表'!E39=2,'入力表'!E41,"　")</f>
        <v>　</v>
      </c>
      <c r="Q21" s="687"/>
      <c r="R21" s="687"/>
      <c r="S21" s="687"/>
      <c r="T21" s="687"/>
      <c r="U21" s="687"/>
      <c r="V21" s="79"/>
      <c r="W21" s="79" t="str">
        <f>IF(P21="　","　","印")</f>
        <v>　</v>
      </c>
      <c r="X21" s="79"/>
      <c r="Y21" s="688"/>
      <c r="Z21" s="688"/>
      <c r="AA21" s="688"/>
      <c r="AB21" s="688"/>
      <c r="AC21" s="688"/>
      <c r="AD21" s="688"/>
      <c r="AE21" s="79"/>
      <c r="AF21" s="79"/>
      <c r="AG21" s="79"/>
      <c r="AH21" s="12"/>
      <c r="AI21" s="17"/>
    </row>
    <row r="22" spans="2:35" ht="12">
      <c r="B22" s="11"/>
      <c r="C22" s="12"/>
      <c r="D22" s="12"/>
      <c r="E22" s="12"/>
      <c r="F22" s="12"/>
      <c r="G22" s="12"/>
      <c r="H22" s="12"/>
      <c r="I22" s="12"/>
      <c r="J22" s="12"/>
      <c r="K22" s="12"/>
      <c r="L22" s="12"/>
      <c r="M22" s="12"/>
      <c r="N22" s="12"/>
      <c r="O22" s="12"/>
      <c r="P22" s="12"/>
      <c r="Q22" s="12"/>
      <c r="R22" s="12"/>
      <c r="S22" s="12"/>
      <c r="T22" s="12"/>
      <c r="U22" s="12"/>
      <c r="V22" s="12"/>
      <c r="W22" s="12"/>
      <c r="X22" s="12"/>
      <c r="Y22" s="12"/>
      <c r="Z22" s="12"/>
      <c r="AA22" s="12"/>
      <c r="AB22" s="12"/>
      <c r="AC22" s="12"/>
      <c r="AD22" s="12"/>
      <c r="AE22" s="12"/>
      <c r="AF22" s="12"/>
      <c r="AG22" s="12"/>
      <c r="AH22" s="12"/>
      <c r="AI22" s="17"/>
    </row>
    <row r="23" spans="2:35" ht="12">
      <c r="B23" s="11" t="s">
        <v>181</v>
      </c>
      <c r="C23" s="12"/>
      <c r="D23" s="12"/>
      <c r="E23" s="12"/>
      <c r="F23" s="12"/>
      <c r="G23" s="12"/>
      <c r="H23" s="12"/>
      <c r="I23" s="12"/>
      <c r="J23" s="12"/>
      <c r="K23" s="12"/>
      <c r="L23" s="12"/>
      <c r="M23" s="12"/>
      <c r="N23" s="12"/>
      <c r="O23" s="12"/>
      <c r="P23" s="12"/>
      <c r="Q23" s="12"/>
      <c r="R23" s="12"/>
      <c r="S23" s="12"/>
      <c r="T23" s="12"/>
      <c r="U23" s="12"/>
      <c r="V23" s="12"/>
      <c r="W23" s="12"/>
      <c r="X23" s="12"/>
      <c r="Y23" s="12"/>
      <c r="Z23" s="12"/>
      <c r="AA23" s="12"/>
      <c r="AB23" s="12"/>
      <c r="AC23" s="12"/>
      <c r="AD23" s="12"/>
      <c r="AE23" s="12"/>
      <c r="AF23" s="12"/>
      <c r="AG23" s="12"/>
      <c r="AH23" s="12"/>
      <c r="AI23" s="17"/>
    </row>
    <row r="24" spans="2:35" ht="12">
      <c r="B24" s="11"/>
      <c r="C24" s="12"/>
      <c r="D24" s="12"/>
      <c r="E24" s="12"/>
      <c r="F24" s="12"/>
      <c r="G24" s="12"/>
      <c r="H24" s="12"/>
      <c r="I24" s="12"/>
      <c r="J24" s="12"/>
      <c r="K24" s="12"/>
      <c r="L24" s="12"/>
      <c r="M24" s="12"/>
      <c r="N24" s="12"/>
      <c r="O24" s="12"/>
      <c r="P24" s="12"/>
      <c r="Q24" s="12"/>
      <c r="R24" s="12"/>
      <c r="S24" s="12"/>
      <c r="T24" s="12"/>
      <c r="U24" s="12"/>
      <c r="V24" s="12"/>
      <c r="W24" s="12"/>
      <c r="X24" s="12"/>
      <c r="Y24" s="12"/>
      <c r="Z24" s="12"/>
      <c r="AA24" s="12"/>
      <c r="AB24" s="12"/>
      <c r="AC24" s="12"/>
      <c r="AD24" s="12"/>
      <c r="AE24" s="12"/>
      <c r="AF24" s="12"/>
      <c r="AG24" s="12"/>
      <c r="AH24" s="12"/>
      <c r="AI24" s="17"/>
    </row>
    <row r="25" spans="2:35" ht="12">
      <c r="B25" s="11"/>
      <c r="C25" s="12"/>
      <c r="D25" s="12"/>
      <c r="E25" s="12" t="s">
        <v>182</v>
      </c>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7"/>
    </row>
    <row r="26" spans="2:35" ht="12">
      <c r="B26" s="11"/>
      <c r="C26" s="12"/>
      <c r="D26" s="12"/>
      <c r="E26" s="12"/>
      <c r="F26" s="12"/>
      <c r="G26" s="12"/>
      <c r="H26" s="12"/>
      <c r="I26" s="12"/>
      <c r="J26" s="12"/>
      <c r="K26" s="12"/>
      <c r="L26" s="12"/>
      <c r="M26" s="12"/>
      <c r="N26" s="12"/>
      <c r="O26" s="12"/>
      <c r="P26" s="12"/>
      <c r="Q26" s="12"/>
      <c r="R26" s="12"/>
      <c r="S26" s="12"/>
      <c r="T26" s="12"/>
      <c r="U26" s="12"/>
      <c r="V26" s="12"/>
      <c r="W26" s="12"/>
      <c r="X26" s="12"/>
      <c r="Y26" s="12"/>
      <c r="Z26" s="12"/>
      <c r="AA26" s="12"/>
      <c r="AB26" s="12"/>
      <c r="AC26" s="12"/>
      <c r="AD26" s="12"/>
      <c r="AE26" s="12"/>
      <c r="AF26" s="12"/>
      <c r="AG26" s="12"/>
      <c r="AH26" s="12"/>
      <c r="AI26" s="17"/>
    </row>
    <row r="27" spans="2:35" ht="13.5">
      <c r="B27" s="11"/>
      <c r="C27" s="12"/>
      <c r="D27" s="12"/>
      <c r="E27" s="12"/>
      <c r="F27" s="12"/>
      <c r="G27" s="12"/>
      <c r="H27" s="12"/>
      <c r="I27" s="12"/>
      <c r="J27" s="12"/>
      <c r="K27" s="12"/>
      <c r="L27" s="12"/>
      <c r="M27" s="12"/>
      <c r="N27" s="12"/>
      <c r="O27" s="33" t="s">
        <v>15</v>
      </c>
      <c r="P27" s="690" t="str">
        <f>IF('入力表'!E39=3,'入力表'!E40,"　")</f>
        <v>　</v>
      </c>
      <c r="Q27" s="690"/>
      <c r="R27" s="690"/>
      <c r="S27" s="690"/>
      <c r="T27" s="690"/>
      <c r="U27" s="690"/>
      <c r="V27" s="690"/>
      <c r="W27" s="690"/>
      <c r="X27" s="690"/>
      <c r="Y27" s="690"/>
      <c r="Z27" s="690"/>
      <c r="AA27" s="690"/>
      <c r="AB27" s="690"/>
      <c r="AC27" s="690"/>
      <c r="AD27" s="690"/>
      <c r="AE27" s="690"/>
      <c r="AF27" s="690"/>
      <c r="AG27" s="690"/>
      <c r="AH27" s="12"/>
      <c r="AI27" s="17"/>
    </row>
    <row r="28" spans="2:35" ht="12">
      <c r="B28" s="11"/>
      <c r="C28" s="12"/>
      <c r="D28" s="12"/>
      <c r="E28" s="12"/>
      <c r="F28" s="12"/>
      <c r="G28" s="12"/>
      <c r="H28" s="12"/>
      <c r="I28" s="12" t="s">
        <v>183</v>
      </c>
      <c r="J28" s="12"/>
      <c r="K28" s="12"/>
      <c r="L28" s="12"/>
      <c r="M28" s="12"/>
      <c r="N28" s="12"/>
      <c r="O28" s="12"/>
      <c r="P28" s="78"/>
      <c r="Q28" s="78"/>
      <c r="R28" s="78"/>
      <c r="S28" s="78"/>
      <c r="T28" s="78"/>
      <c r="U28" s="78"/>
      <c r="V28" s="78"/>
      <c r="W28" s="78"/>
      <c r="X28" s="78"/>
      <c r="Y28" s="78"/>
      <c r="Z28" s="78"/>
      <c r="AA28" s="78"/>
      <c r="AB28" s="78"/>
      <c r="AC28" s="78"/>
      <c r="AD28" s="78"/>
      <c r="AE28" s="78"/>
      <c r="AF28" s="78"/>
      <c r="AG28" s="78"/>
      <c r="AH28" s="12"/>
      <c r="AI28" s="17"/>
    </row>
    <row r="29" spans="2:35" ht="13.5">
      <c r="B29" s="11"/>
      <c r="C29" s="12"/>
      <c r="D29" s="12"/>
      <c r="E29" s="12"/>
      <c r="F29" s="12"/>
      <c r="G29" s="12"/>
      <c r="H29" s="12"/>
      <c r="I29" s="12"/>
      <c r="J29" s="12"/>
      <c r="K29" s="12"/>
      <c r="L29" s="12"/>
      <c r="M29" s="12"/>
      <c r="N29" s="12"/>
      <c r="O29" s="33" t="s">
        <v>18</v>
      </c>
      <c r="P29" s="687" t="str">
        <f>IF('入力表'!E39=3,'入力表'!E41,"　")</f>
        <v>　</v>
      </c>
      <c r="Q29" s="687"/>
      <c r="R29" s="687"/>
      <c r="S29" s="687"/>
      <c r="T29" s="687"/>
      <c r="U29" s="687"/>
      <c r="V29" s="79"/>
      <c r="W29" s="79" t="str">
        <f>IF(P29="　","　","印")</f>
        <v>　</v>
      </c>
      <c r="X29" s="79"/>
      <c r="Y29" s="688" t="str">
        <f>IF('入力表'!N60=1,'入力表'!N62,"　")</f>
        <v>　</v>
      </c>
      <c r="Z29" s="688"/>
      <c r="AA29" s="688"/>
      <c r="AB29" s="688"/>
      <c r="AC29" s="688"/>
      <c r="AD29" s="688"/>
      <c r="AE29" s="79"/>
      <c r="AF29" s="79" t="str">
        <f>IF(Y29="　","　","印")</f>
        <v>　</v>
      </c>
      <c r="AG29" s="79"/>
      <c r="AH29" s="12"/>
      <c r="AI29" s="17"/>
    </row>
    <row r="30" spans="2:35" ht="12">
      <c r="B30" s="19"/>
      <c r="C30" s="20"/>
      <c r="D30" s="20"/>
      <c r="E30" s="20"/>
      <c r="F30" s="20"/>
      <c r="G30" s="20"/>
      <c r="H30" s="20"/>
      <c r="I30" s="20"/>
      <c r="J30" s="20"/>
      <c r="K30" s="20"/>
      <c r="L30" s="20"/>
      <c r="M30" s="20"/>
      <c r="N30" s="20"/>
      <c r="O30" s="20"/>
      <c r="P30" s="20"/>
      <c r="Q30" s="20"/>
      <c r="R30" s="20"/>
      <c r="S30" s="20"/>
      <c r="T30" s="20"/>
      <c r="U30" s="20"/>
      <c r="V30" s="20"/>
      <c r="W30" s="20"/>
      <c r="X30" s="20"/>
      <c r="Y30" s="20"/>
      <c r="Z30" s="20"/>
      <c r="AA30" s="20"/>
      <c r="AB30" s="20"/>
      <c r="AC30" s="20"/>
      <c r="AD30" s="20"/>
      <c r="AE30" s="20"/>
      <c r="AF30" s="20"/>
      <c r="AG30" s="20"/>
      <c r="AH30" s="20"/>
      <c r="AI30" s="22"/>
    </row>
    <row r="31" spans="2:35" ht="12">
      <c r="B31" s="11"/>
      <c r="C31" s="12"/>
      <c r="D31" s="12"/>
      <c r="E31" s="12"/>
      <c r="F31" s="12"/>
      <c r="G31" s="12"/>
      <c r="H31" s="12"/>
      <c r="I31" s="12"/>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12"/>
      <c r="AI31" s="17"/>
    </row>
    <row r="32" spans="2:35" ht="12">
      <c r="B32" s="11"/>
      <c r="C32" s="12" t="s">
        <v>184</v>
      </c>
      <c r="D32" s="12"/>
      <c r="E32" s="12"/>
      <c r="F32" s="12"/>
      <c r="G32" s="12"/>
      <c r="H32" s="12"/>
      <c r="I32" s="12"/>
      <c r="J32" s="12"/>
      <c r="K32" s="12"/>
      <c r="L32" s="12"/>
      <c r="M32" s="12"/>
      <c r="N32" s="12"/>
      <c r="O32" s="12"/>
      <c r="P32" s="12"/>
      <c r="Q32" s="12"/>
      <c r="R32" s="12"/>
      <c r="S32" s="12"/>
      <c r="T32" s="12"/>
      <c r="U32" s="12"/>
      <c r="V32" s="12"/>
      <c r="W32" s="12"/>
      <c r="X32" s="12"/>
      <c r="Y32" s="12"/>
      <c r="Z32" s="12"/>
      <c r="AA32" s="12"/>
      <c r="AB32" s="12"/>
      <c r="AC32" s="12"/>
      <c r="AD32" s="12"/>
      <c r="AE32" s="12"/>
      <c r="AF32" s="12"/>
      <c r="AG32" s="12"/>
      <c r="AH32" s="12"/>
      <c r="AI32" s="17"/>
    </row>
    <row r="33" spans="2:35" ht="12">
      <c r="B33" s="11"/>
      <c r="C33" s="135"/>
      <c r="D33" s="135"/>
      <c r="E33" s="135"/>
      <c r="F33" s="135"/>
      <c r="G33" s="135"/>
      <c r="H33" s="135"/>
      <c r="I33" s="135"/>
      <c r="J33" s="135"/>
      <c r="K33" s="135"/>
      <c r="L33" s="135"/>
      <c r="M33" s="135"/>
      <c r="N33" s="135"/>
      <c r="O33" s="135"/>
      <c r="P33" s="135"/>
      <c r="Q33" s="135"/>
      <c r="R33" s="135"/>
      <c r="S33" s="135"/>
      <c r="T33" s="135"/>
      <c r="U33" s="135"/>
      <c r="V33" s="135"/>
      <c r="W33" s="135"/>
      <c r="X33" s="135"/>
      <c r="Y33" s="135"/>
      <c r="Z33" s="135"/>
      <c r="AA33" s="135"/>
      <c r="AB33" s="135"/>
      <c r="AC33" s="135"/>
      <c r="AD33" s="135"/>
      <c r="AE33" s="135"/>
      <c r="AF33" s="135"/>
      <c r="AG33" s="135"/>
      <c r="AH33" s="135"/>
      <c r="AI33" s="17"/>
    </row>
    <row r="34" spans="2:35" ht="12">
      <c r="B34" s="11"/>
      <c r="C34" s="135"/>
      <c r="D34" s="135"/>
      <c r="E34" s="135"/>
      <c r="F34" s="135"/>
      <c r="G34" s="135"/>
      <c r="H34" s="135"/>
      <c r="I34" s="135"/>
      <c r="J34" s="135"/>
      <c r="K34" s="135"/>
      <c r="L34" s="135"/>
      <c r="M34" s="135"/>
      <c r="N34" s="135"/>
      <c r="O34" s="135"/>
      <c r="P34" s="135"/>
      <c r="Q34" s="135"/>
      <c r="R34" s="135"/>
      <c r="S34" s="135"/>
      <c r="T34" s="135"/>
      <c r="U34" s="135"/>
      <c r="V34" s="135"/>
      <c r="W34" s="135"/>
      <c r="X34" s="135"/>
      <c r="Y34" s="135"/>
      <c r="Z34" s="135"/>
      <c r="AA34" s="135"/>
      <c r="AB34" s="135"/>
      <c r="AC34" s="135"/>
      <c r="AD34" s="135"/>
      <c r="AE34" s="135"/>
      <c r="AF34" s="135"/>
      <c r="AG34" s="135"/>
      <c r="AH34" s="135"/>
      <c r="AI34" s="17"/>
    </row>
    <row r="35" spans="2:35" ht="12">
      <c r="B35" s="11"/>
      <c r="C35" s="135"/>
      <c r="D35" s="135"/>
      <c r="E35" s="135"/>
      <c r="F35" s="135"/>
      <c r="G35" s="135"/>
      <c r="H35" s="135"/>
      <c r="I35" s="135"/>
      <c r="J35" s="135"/>
      <c r="K35" s="135"/>
      <c r="L35" s="135"/>
      <c r="M35" s="135"/>
      <c r="N35" s="135"/>
      <c r="O35" s="135"/>
      <c r="P35" s="135"/>
      <c r="Q35" s="135"/>
      <c r="R35" s="135"/>
      <c r="S35" s="135"/>
      <c r="T35" s="135"/>
      <c r="U35" s="135"/>
      <c r="V35" s="135"/>
      <c r="W35" s="135"/>
      <c r="X35" s="135"/>
      <c r="Y35" s="135"/>
      <c r="Z35" s="135"/>
      <c r="AA35" s="135"/>
      <c r="AB35" s="135"/>
      <c r="AC35" s="135"/>
      <c r="AD35" s="135"/>
      <c r="AE35" s="135"/>
      <c r="AF35" s="135"/>
      <c r="AG35" s="135"/>
      <c r="AH35" s="135"/>
      <c r="AI35" s="17"/>
    </row>
    <row r="36" spans="2:35" ht="12">
      <c r="B36" s="11"/>
      <c r="C36" s="135"/>
      <c r="D36" s="135"/>
      <c r="E36" s="135"/>
      <c r="F36" s="135"/>
      <c r="G36" s="135"/>
      <c r="H36" s="135"/>
      <c r="I36" s="135"/>
      <c r="J36" s="135"/>
      <c r="K36" s="135"/>
      <c r="L36" s="135"/>
      <c r="M36" s="135"/>
      <c r="N36" s="135"/>
      <c r="O36" s="135"/>
      <c r="P36" s="135"/>
      <c r="Q36" s="135"/>
      <c r="R36" s="135"/>
      <c r="S36" s="135"/>
      <c r="T36" s="135"/>
      <c r="U36" s="135"/>
      <c r="V36" s="135"/>
      <c r="W36" s="135"/>
      <c r="X36" s="135"/>
      <c r="Y36" s="135"/>
      <c r="Z36" s="135"/>
      <c r="AA36" s="135"/>
      <c r="AB36" s="135"/>
      <c r="AC36" s="135"/>
      <c r="AD36" s="135"/>
      <c r="AE36" s="135"/>
      <c r="AF36" s="135"/>
      <c r="AG36" s="135"/>
      <c r="AH36" s="135"/>
      <c r="AI36" s="17"/>
    </row>
    <row r="37" spans="2:35" ht="12">
      <c r="B37" s="11"/>
      <c r="C37" s="135"/>
      <c r="D37" s="135"/>
      <c r="E37" s="135"/>
      <c r="F37" s="135"/>
      <c r="G37" s="135"/>
      <c r="H37" s="135"/>
      <c r="I37" s="135"/>
      <c r="J37" s="135"/>
      <c r="K37" s="135"/>
      <c r="L37" s="135"/>
      <c r="M37" s="135"/>
      <c r="N37" s="135"/>
      <c r="O37" s="135"/>
      <c r="P37" s="135"/>
      <c r="Q37" s="135"/>
      <c r="R37" s="135"/>
      <c r="S37" s="135"/>
      <c r="T37" s="135"/>
      <c r="U37" s="135"/>
      <c r="V37" s="135"/>
      <c r="W37" s="135"/>
      <c r="X37" s="135"/>
      <c r="Y37" s="135"/>
      <c r="Z37" s="135"/>
      <c r="AA37" s="135"/>
      <c r="AB37" s="135"/>
      <c r="AC37" s="135"/>
      <c r="AD37" s="135"/>
      <c r="AE37" s="135"/>
      <c r="AF37" s="135"/>
      <c r="AG37" s="135"/>
      <c r="AH37" s="135"/>
      <c r="AI37" s="17"/>
    </row>
    <row r="38" spans="2:35" ht="12">
      <c r="B38" s="11"/>
      <c r="C38" s="135"/>
      <c r="D38" s="135"/>
      <c r="E38" s="135"/>
      <c r="F38" s="135"/>
      <c r="G38" s="135"/>
      <c r="H38" s="135"/>
      <c r="I38" s="135"/>
      <c r="J38" s="135"/>
      <c r="K38" s="135"/>
      <c r="L38" s="135"/>
      <c r="M38" s="135"/>
      <c r="N38" s="135"/>
      <c r="O38" s="135"/>
      <c r="P38" s="135"/>
      <c r="Q38" s="135"/>
      <c r="R38" s="135"/>
      <c r="S38" s="135"/>
      <c r="T38" s="135"/>
      <c r="U38" s="135"/>
      <c r="V38" s="135"/>
      <c r="W38" s="135"/>
      <c r="X38" s="135"/>
      <c r="Y38" s="135"/>
      <c r="Z38" s="135"/>
      <c r="AA38" s="135"/>
      <c r="AB38" s="135"/>
      <c r="AC38" s="135"/>
      <c r="AD38" s="135"/>
      <c r="AE38" s="135"/>
      <c r="AF38" s="135"/>
      <c r="AG38" s="135"/>
      <c r="AH38" s="135"/>
      <c r="AI38" s="17"/>
    </row>
    <row r="39" spans="2:35" ht="12">
      <c r="B39" s="11"/>
      <c r="C39" s="135"/>
      <c r="D39" s="135"/>
      <c r="E39" s="135"/>
      <c r="F39" s="135"/>
      <c r="G39" s="135"/>
      <c r="H39" s="135"/>
      <c r="I39" s="135"/>
      <c r="J39" s="135"/>
      <c r="K39" s="135"/>
      <c r="L39" s="135"/>
      <c r="M39" s="135"/>
      <c r="N39" s="135"/>
      <c r="O39" s="135"/>
      <c r="P39" s="135"/>
      <c r="Q39" s="135"/>
      <c r="R39" s="135"/>
      <c r="S39" s="135"/>
      <c r="T39" s="135"/>
      <c r="U39" s="135"/>
      <c r="V39" s="135"/>
      <c r="W39" s="135"/>
      <c r="X39" s="135"/>
      <c r="Y39" s="135"/>
      <c r="Z39" s="135"/>
      <c r="AA39" s="135"/>
      <c r="AB39" s="135"/>
      <c r="AC39" s="135"/>
      <c r="AD39" s="135"/>
      <c r="AE39" s="135"/>
      <c r="AF39" s="135"/>
      <c r="AG39" s="135"/>
      <c r="AH39" s="135"/>
      <c r="AI39" s="17"/>
    </row>
    <row r="40" spans="2:35" ht="12">
      <c r="B40" s="11"/>
      <c r="C40" s="135"/>
      <c r="D40" s="135"/>
      <c r="E40" s="135"/>
      <c r="F40" s="135"/>
      <c r="G40" s="135"/>
      <c r="H40" s="135"/>
      <c r="I40" s="135"/>
      <c r="J40" s="135"/>
      <c r="K40" s="135"/>
      <c r="L40" s="135"/>
      <c r="M40" s="135"/>
      <c r="N40" s="135"/>
      <c r="O40" s="135"/>
      <c r="P40" s="135"/>
      <c r="Q40" s="135"/>
      <c r="R40" s="135"/>
      <c r="S40" s="135"/>
      <c r="T40" s="135"/>
      <c r="U40" s="135"/>
      <c r="V40" s="135"/>
      <c r="W40" s="135"/>
      <c r="X40" s="135"/>
      <c r="Y40" s="135"/>
      <c r="Z40" s="135"/>
      <c r="AA40" s="135"/>
      <c r="AB40" s="135"/>
      <c r="AC40" s="135"/>
      <c r="AD40" s="135"/>
      <c r="AE40" s="135"/>
      <c r="AF40" s="135"/>
      <c r="AG40" s="135"/>
      <c r="AH40" s="135"/>
      <c r="AI40" s="17"/>
    </row>
    <row r="41" spans="2:35" ht="12">
      <c r="B41" s="11"/>
      <c r="C41" s="135"/>
      <c r="D41" s="135"/>
      <c r="E41" s="135"/>
      <c r="F41" s="135"/>
      <c r="G41" s="135"/>
      <c r="H41" s="135"/>
      <c r="I41" s="135"/>
      <c r="J41" s="135"/>
      <c r="K41" s="135"/>
      <c r="L41" s="135"/>
      <c r="M41" s="135"/>
      <c r="N41" s="135"/>
      <c r="O41" s="135"/>
      <c r="P41" s="135"/>
      <c r="Q41" s="135"/>
      <c r="R41" s="135"/>
      <c r="S41" s="135"/>
      <c r="T41" s="135"/>
      <c r="U41" s="135"/>
      <c r="V41" s="135"/>
      <c r="W41" s="135"/>
      <c r="X41" s="135"/>
      <c r="Y41" s="135"/>
      <c r="Z41" s="135"/>
      <c r="AA41" s="135"/>
      <c r="AB41" s="135"/>
      <c r="AC41" s="135"/>
      <c r="AD41" s="135"/>
      <c r="AE41" s="135"/>
      <c r="AF41" s="135"/>
      <c r="AG41" s="135"/>
      <c r="AH41" s="135"/>
      <c r="AI41" s="17"/>
    </row>
    <row r="42" spans="2:35" ht="12">
      <c r="B42" s="11"/>
      <c r="C42" s="135"/>
      <c r="D42" s="135"/>
      <c r="E42" s="135"/>
      <c r="F42" s="135"/>
      <c r="G42" s="135"/>
      <c r="H42" s="135"/>
      <c r="I42" s="135"/>
      <c r="J42" s="135"/>
      <c r="K42" s="135"/>
      <c r="L42" s="135"/>
      <c r="M42" s="135"/>
      <c r="N42" s="135"/>
      <c r="O42" s="135"/>
      <c r="P42" s="135"/>
      <c r="Q42" s="135"/>
      <c r="R42" s="135"/>
      <c r="S42" s="135"/>
      <c r="T42" s="135"/>
      <c r="U42" s="135"/>
      <c r="V42" s="135"/>
      <c r="W42" s="135"/>
      <c r="X42" s="135"/>
      <c r="Y42" s="135"/>
      <c r="Z42" s="135"/>
      <c r="AA42" s="135"/>
      <c r="AB42" s="135"/>
      <c r="AC42" s="135"/>
      <c r="AD42" s="135"/>
      <c r="AE42" s="135"/>
      <c r="AF42" s="135"/>
      <c r="AG42" s="135"/>
      <c r="AH42" s="135"/>
      <c r="AI42" s="17"/>
    </row>
    <row r="43" spans="2:35" ht="12">
      <c r="B43" s="11"/>
      <c r="C43" s="135"/>
      <c r="D43" s="135"/>
      <c r="E43" s="135"/>
      <c r="F43" s="135"/>
      <c r="G43" s="135"/>
      <c r="H43" s="135"/>
      <c r="I43" s="135"/>
      <c r="J43" s="135"/>
      <c r="K43" s="135"/>
      <c r="L43" s="135"/>
      <c r="M43" s="135"/>
      <c r="N43" s="135"/>
      <c r="O43" s="135"/>
      <c r="P43" s="135"/>
      <c r="Q43" s="135"/>
      <c r="R43" s="135"/>
      <c r="S43" s="135"/>
      <c r="T43" s="135"/>
      <c r="U43" s="135"/>
      <c r="V43" s="135"/>
      <c r="W43" s="135"/>
      <c r="X43" s="135"/>
      <c r="Y43" s="135"/>
      <c r="Z43" s="135"/>
      <c r="AA43" s="135"/>
      <c r="AB43" s="135"/>
      <c r="AC43" s="135"/>
      <c r="AD43" s="135"/>
      <c r="AE43" s="135"/>
      <c r="AF43" s="135"/>
      <c r="AG43" s="135"/>
      <c r="AH43" s="135"/>
      <c r="AI43" s="17"/>
    </row>
    <row r="44" spans="2:35" ht="12">
      <c r="B44" s="11"/>
      <c r="C44" s="135"/>
      <c r="D44" s="135"/>
      <c r="E44" s="135"/>
      <c r="F44" s="135"/>
      <c r="G44" s="135"/>
      <c r="H44" s="135"/>
      <c r="I44" s="135"/>
      <c r="J44" s="135"/>
      <c r="K44" s="135"/>
      <c r="L44" s="135"/>
      <c r="M44" s="135"/>
      <c r="N44" s="135"/>
      <c r="O44" s="135"/>
      <c r="P44" s="135"/>
      <c r="Q44" s="135"/>
      <c r="R44" s="135"/>
      <c r="S44" s="135"/>
      <c r="T44" s="135"/>
      <c r="U44" s="135"/>
      <c r="V44" s="135"/>
      <c r="W44" s="135"/>
      <c r="X44" s="135"/>
      <c r="Y44" s="135"/>
      <c r="Z44" s="135"/>
      <c r="AA44" s="135"/>
      <c r="AB44" s="135"/>
      <c r="AC44" s="135"/>
      <c r="AD44" s="135"/>
      <c r="AE44" s="135"/>
      <c r="AF44" s="135"/>
      <c r="AG44" s="135"/>
      <c r="AH44" s="135"/>
      <c r="AI44" s="17"/>
    </row>
    <row r="45" spans="2:35" ht="12">
      <c r="B45" s="11"/>
      <c r="C45" s="135"/>
      <c r="D45" s="135"/>
      <c r="E45" s="135"/>
      <c r="F45" s="135"/>
      <c r="G45" s="135"/>
      <c r="H45" s="135"/>
      <c r="I45" s="135"/>
      <c r="J45" s="135"/>
      <c r="K45" s="135"/>
      <c r="L45" s="135"/>
      <c r="M45" s="135"/>
      <c r="N45" s="135"/>
      <c r="O45" s="135"/>
      <c r="P45" s="135"/>
      <c r="Q45" s="135"/>
      <c r="R45" s="135"/>
      <c r="S45" s="135"/>
      <c r="T45" s="135"/>
      <c r="U45" s="135"/>
      <c r="V45" s="135"/>
      <c r="W45" s="135"/>
      <c r="X45" s="135"/>
      <c r="Y45" s="135"/>
      <c r="Z45" s="135"/>
      <c r="AA45" s="135"/>
      <c r="AB45" s="135"/>
      <c r="AC45" s="135"/>
      <c r="AD45" s="135"/>
      <c r="AE45" s="135"/>
      <c r="AF45" s="135"/>
      <c r="AG45" s="135"/>
      <c r="AH45" s="135"/>
      <c r="AI45" s="17"/>
    </row>
    <row r="46" spans="2:35" ht="12">
      <c r="B46" s="11"/>
      <c r="C46" s="135"/>
      <c r="D46" s="135"/>
      <c r="E46" s="135"/>
      <c r="F46" s="135"/>
      <c r="G46" s="135"/>
      <c r="H46" s="135"/>
      <c r="I46" s="135"/>
      <c r="J46" s="135"/>
      <c r="K46" s="135"/>
      <c r="L46" s="135"/>
      <c r="M46" s="135"/>
      <c r="N46" s="135"/>
      <c r="O46" s="135"/>
      <c r="P46" s="135"/>
      <c r="Q46" s="135"/>
      <c r="R46" s="135"/>
      <c r="S46" s="135"/>
      <c r="T46" s="135"/>
      <c r="U46" s="135"/>
      <c r="V46" s="135"/>
      <c r="W46" s="135"/>
      <c r="X46" s="135"/>
      <c r="Y46" s="135"/>
      <c r="Z46" s="135"/>
      <c r="AA46" s="135"/>
      <c r="AB46" s="135"/>
      <c r="AC46" s="135"/>
      <c r="AD46" s="135"/>
      <c r="AE46" s="135"/>
      <c r="AF46" s="135"/>
      <c r="AG46" s="135"/>
      <c r="AH46" s="135"/>
      <c r="AI46" s="17"/>
    </row>
    <row r="47" spans="2:35" ht="12">
      <c r="B47" s="11"/>
      <c r="C47" s="135"/>
      <c r="D47" s="135"/>
      <c r="E47" s="135"/>
      <c r="F47" s="135"/>
      <c r="G47" s="135"/>
      <c r="H47" s="135"/>
      <c r="I47" s="135"/>
      <c r="J47" s="135"/>
      <c r="K47" s="135"/>
      <c r="L47" s="135"/>
      <c r="M47" s="135"/>
      <c r="N47" s="135"/>
      <c r="O47" s="135"/>
      <c r="P47" s="135"/>
      <c r="Q47" s="135"/>
      <c r="R47" s="135"/>
      <c r="S47" s="135"/>
      <c r="T47" s="135"/>
      <c r="U47" s="135"/>
      <c r="V47" s="135"/>
      <c r="W47" s="135"/>
      <c r="X47" s="135"/>
      <c r="Y47" s="135"/>
      <c r="Z47" s="135"/>
      <c r="AA47" s="135"/>
      <c r="AB47" s="135"/>
      <c r="AC47" s="135"/>
      <c r="AD47" s="135"/>
      <c r="AE47" s="135"/>
      <c r="AF47" s="135"/>
      <c r="AG47" s="135"/>
      <c r="AH47" s="135"/>
      <c r="AI47" s="17"/>
    </row>
    <row r="48" spans="2:35" ht="12">
      <c r="B48" s="11"/>
      <c r="C48" s="135"/>
      <c r="D48" s="135"/>
      <c r="E48" s="135"/>
      <c r="F48" s="135"/>
      <c r="G48" s="135"/>
      <c r="H48" s="135"/>
      <c r="I48" s="135"/>
      <c r="J48" s="135"/>
      <c r="K48" s="135"/>
      <c r="L48" s="135"/>
      <c r="M48" s="135"/>
      <c r="N48" s="135"/>
      <c r="O48" s="135"/>
      <c r="P48" s="135"/>
      <c r="Q48" s="135"/>
      <c r="R48" s="135"/>
      <c r="S48" s="135"/>
      <c r="T48" s="135"/>
      <c r="U48" s="135"/>
      <c r="V48" s="135"/>
      <c r="W48" s="135"/>
      <c r="X48" s="135"/>
      <c r="Y48" s="135"/>
      <c r="Z48" s="135"/>
      <c r="AA48" s="135"/>
      <c r="AB48" s="135"/>
      <c r="AC48" s="135"/>
      <c r="AD48" s="135"/>
      <c r="AE48" s="135"/>
      <c r="AF48" s="135"/>
      <c r="AG48" s="135"/>
      <c r="AH48" s="135"/>
      <c r="AI48" s="17"/>
    </row>
    <row r="49" spans="2:35" ht="12">
      <c r="B49" s="11"/>
      <c r="C49" s="135"/>
      <c r="D49" s="135"/>
      <c r="E49" s="135"/>
      <c r="F49" s="135"/>
      <c r="G49" s="135"/>
      <c r="H49" s="135"/>
      <c r="I49" s="135"/>
      <c r="J49" s="135"/>
      <c r="K49" s="135"/>
      <c r="L49" s="135"/>
      <c r="M49" s="135"/>
      <c r="N49" s="135"/>
      <c r="O49" s="135"/>
      <c r="P49" s="135"/>
      <c r="Q49" s="135"/>
      <c r="R49" s="135"/>
      <c r="S49" s="135"/>
      <c r="T49" s="135"/>
      <c r="U49" s="135"/>
      <c r="V49" s="135"/>
      <c r="W49" s="135"/>
      <c r="X49" s="135"/>
      <c r="Y49" s="135"/>
      <c r="Z49" s="135"/>
      <c r="AA49" s="135"/>
      <c r="AB49" s="135"/>
      <c r="AC49" s="135"/>
      <c r="AD49" s="135"/>
      <c r="AE49" s="135"/>
      <c r="AF49" s="135"/>
      <c r="AG49" s="135"/>
      <c r="AH49" s="135"/>
      <c r="AI49" s="17"/>
    </row>
    <row r="50" spans="2:35" ht="12">
      <c r="B50" s="11"/>
      <c r="C50" s="135"/>
      <c r="D50" s="135"/>
      <c r="E50" s="135"/>
      <c r="F50" s="135"/>
      <c r="G50" s="135"/>
      <c r="H50" s="135"/>
      <c r="I50" s="135"/>
      <c r="J50" s="135"/>
      <c r="K50" s="135"/>
      <c r="L50" s="135"/>
      <c r="M50" s="135"/>
      <c r="N50" s="135"/>
      <c r="O50" s="135"/>
      <c r="P50" s="135"/>
      <c r="Q50" s="135"/>
      <c r="R50" s="135"/>
      <c r="S50" s="135"/>
      <c r="T50" s="135"/>
      <c r="U50" s="135"/>
      <c r="V50" s="135"/>
      <c r="W50" s="135"/>
      <c r="X50" s="135"/>
      <c r="Y50" s="135"/>
      <c r="Z50" s="135"/>
      <c r="AA50" s="135"/>
      <c r="AB50" s="135"/>
      <c r="AC50" s="135"/>
      <c r="AD50" s="135"/>
      <c r="AE50" s="135"/>
      <c r="AF50" s="135"/>
      <c r="AG50" s="135"/>
      <c r="AH50" s="135"/>
      <c r="AI50" s="17"/>
    </row>
    <row r="51" spans="2:35" ht="12">
      <c r="B51" s="11"/>
      <c r="C51" s="135"/>
      <c r="D51" s="135"/>
      <c r="E51" s="135"/>
      <c r="F51" s="135"/>
      <c r="G51" s="135"/>
      <c r="H51" s="135"/>
      <c r="I51" s="135"/>
      <c r="J51" s="135"/>
      <c r="K51" s="135"/>
      <c r="L51" s="135"/>
      <c r="M51" s="135"/>
      <c r="N51" s="135"/>
      <c r="O51" s="135"/>
      <c r="P51" s="135"/>
      <c r="Q51" s="135"/>
      <c r="R51" s="135"/>
      <c r="S51" s="135"/>
      <c r="T51" s="135"/>
      <c r="U51" s="135"/>
      <c r="V51" s="135"/>
      <c r="W51" s="135"/>
      <c r="X51" s="135"/>
      <c r="Y51" s="135"/>
      <c r="Z51" s="135"/>
      <c r="AA51" s="135"/>
      <c r="AB51" s="135"/>
      <c r="AC51" s="135"/>
      <c r="AD51" s="135"/>
      <c r="AE51" s="135"/>
      <c r="AF51" s="135"/>
      <c r="AG51" s="135"/>
      <c r="AH51" s="135"/>
      <c r="AI51" s="17"/>
    </row>
    <row r="52" spans="2:35" ht="12">
      <c r="B52" s="11"/>
      <c r="C52" s="135"/>
      <c r="D52" s="135"/>
      <c r="E52" s="135"/>
      <c r="F52" s="135"/>
      <c r="G52" s="135"/>
      <c r="H52" s="135"/>
      <c r="I52" s="135"/>
      <c r="J52" s="135"/>
      <c r="K52" s="135"/>
      <c r="L52" s="135"/>
      <c r="M52" s="135"/>
      <c r="N52" s="135"/>
      <c r="O52" s="135"/>
      <c r="P52" s="135"/>
      <c r="Q52" s="135"/>
      <c r="R52" s="135"/>
      <c r="S52" s="135"/>
      <c r="T52" s="135"/>
      <c r="U52" s="135"/>
      <c r="V52" s="135"/>
      <c r="W52" s="135"/>
      <c r="X52" s="135"/>
      <c r="Y52" s="135"/>
      <c r="Z52" s="135"/>
      <c r="AA52" s="135"/>
      <c r="AB52" s="135"/>
      <c r="AC52" s="135"/>
      <c r="AD52" s="135"/>
      <c r="AE52" s="135"/>
      <c r="AF52" s="135"/>
      <c r="AG52" s="135"/>
      <c r="AH52" s="135"/>
      <c r="AI52" s="17"/>
    </row>
    <row r="53" spans="2:35" ht="12">
      <c r="B53" s="11"/>
      <c r="C53" s="135"/>
      <c r="D53" s="135"/>
      <c r="E53" s="135"/>
      <c r="F53" s="135"/>
      <c r="G53" s="135"/>
      <c r="H53" s="135"/>
      <c r="I53" s="135"/>
      <c r="J53" s="135"/>
      <c r="K53" s="135"/>
      <c r="L53" s="135"/>
      <c r="M53" s="135"/>
      <c r="N53" s="135"/>
      <c r="O53" s="135"/>
      <c r="P53" s="135"/>
      <c r="Q53" s="135"/>
      <c r="R53" s="135"/>
      <c r="S53" s="135"/>
      <c r="T53" s="135"/>
      <c r="U53" s="135"/>
      <c r="V53" s="135"/>
      <c r="W53" s="135"/>
      <c r="X53" s="135"/>
      <c r="Y53" s="135"/>
      <c r="Z53" s="135"/>
      <c r="AA53" s="135"/>
      <c r="AB53" s="135"/>
      <c r="AC53" s="135"/>
      <c r="AD53" s="135"/>
      <c r="AE53" s="135"/>
      <c r="AF53" s="135"/>
      <c r="AG53" s="135"/>
      <c r="AH53" s="135"/>
      <c r="AI53" s="17"/>
    </row>
    <row r="54" spans="2:35" ht="12">
      <c r="B54" s="11"/>
      <c r="C54" s="135"/>
      <c r="D54" s="135"/>
      <c r="E54" s="135"/>
      <c r="F54" s="135"/>
      <c r="G54" s="135"/>
      <c r="H54" s="135"/>
      <c r="I54" s="135"/>
      <c r="J54" s="135"/>
      <c r="K54" s="135"/>
      <c r="L54" s="135"/>
      <c r="M54" s="135"/>
      <c r="N54" s="135"/>
      <c r="O54" s="135"/>
      <c r="P54" s="135"/>
      <c r="Q54" s="135"/>
      <c r="R54" s="135"/>
      <c r="S54" s="135"/>
      <c r="T54" s="135"/>
      <c r="U54" s="135"/>
      <c r="V54" s="135"/>
      <c r="W54" s="135"/>
      <c r="X54" s="135"/>
      <c r="Y54" s="135"/>
      <c r="Z54" s="135"/>
      <c r="AA54" s="135"/>
      <c r="AB54" s="135"/>
      <c r="AC54" s="135"/>
      <c r="AD54" s="135"/>
      <c r="AE54" s="135"/>
      <c r="AF54" s="135"/>
      <c r="AG54" s="135"/>
      <c r="AH54" s="135"/>
      <c r="AI54" s="17"/>
    </row>
    <row r="55" spans="2:35" ht="12">
      <c r="B55" s="11"/>
      <c r="C55" s="135"/>
      <c r="D55" s="135"/>
      <c r="E55" s="135"/>
      <c r="F55" s="135"/>
      <c r="G55" s="135"/>
      <c r="H55" s="135"/>
      <c r="I55" s="135"/>
      <c r="J55" s="135"/>
      <c r="K55" s="135"/>
      <c r="L55" s="135"/>
      <c r="M55" s="135"/>
      <c r="N55" s="135"/>
      <c r="O55" s="135"/>
      <c r="P55" s="135"/>
      <c r="Q55" s="135"/>
      <c r="R55" s="135"/>
      <c r="S55" s="135"/>
      <c r="T55" s="135"/>
      <c r="U55" s="135"/>
      <c r="V55" s="135"/>
      <c r="W55" s="135"/>
      <c r="X55" s="135"/>
      <c r="Y55" s="135"/>
      <c r="Z55" s="135"/>
      <c r="AA55" s="135"/>
      <c r="AB55" s="135"/>
      <c r="AC55" s="135"/>
      <c r="AD55" s="135"/>
      <c r="AE55" s="135"/>
      <c r="AF55" s="135"/>
      <c r="AG55" s="135"/>
      <c r="AH55" s="135"/>
      <c r="AI55" s="17"/>
    </row>
    <row r="56" spans="2:35" ht="12">
      <c r="B56" s="11"/>
      <c r="C56" s="135"/>
      <c r="D56" s="135"/>
      <c r="E56" s="135"/>
      <c r="F56" s="135"/>
      <c r="G56" s="135"/>
      <c r="H56" s="135"/>
      <c r="I56" s="135"/>
      <c r="J56" s="135"/>
      <c r="K56" s="135"/>
      <c r="L56" s="135"/>
      <c r="M56" s="135"/>
      <c r="N56" s="135"/>
      <c r="O56" s="135"/>
      <c r="P56" s="135"/>
      <c r="Q56" s="135"/>
      <c r="R56" s="135"/>
      <c r="S56" s="135"/>
      <c r="T56" s="135"/>
      <c r="U56" s="135"/>
      <c r="V56" s="135"/>
      <c r="W56" s="135"/>
      <c r="X56" s="135"/>
      <c r="Y56" s="135"/>
      <c r="Z56" s="135"/>
      <c r="AA56" s="135"/>
      <c r="AB56" s="135"/>
      <c r="AC56" s="135"/>
      <c r="AD56" s="135"/>
      <c r="AE56" s="135"/>
      <c r="AF56" s="135"/>
      <c r="AG56" s="135"/>
      <c r="AH56" s="135"/>
      <c r="AI56" s="17"/>
    </row>
    <row r="57" spans="2:35" ht="12">
      <c r="B57" s="11"/>
      <c r="C57" s="135"/>
      <c r="D57" s="135"/>
      <c r="E57" s="135"/>
      <c r="F57" s="135"/>
      <c r="G57" s="135"/>
      <c r="H57" s="135"/>
      <c r="I57" s="135"/>
      <c r="J57" s="135"/>
      <c r="K57" s="135"/>
      <c r="L57" s="135"/>
      <c r="M57" s="135"/>
      <c r="N57" s="135"/>
      <c r="O57" s="135"/>
      <c r="P57" s="135"/>
      <c r="Q57" s="135"/>
      <c r="R57" s="135"/>
      <c r="S57" s="135"/>
      <c r="T57" s="135"/>
      <c r="U57" s="135"/>
      <c r="V57" s="135"/>
      <c r="W57" s="135"/>
      <c r="X57" s="135"/>
      <c r="Y57" s="135"/>
      <c r="Z57" s="135"/>
      <c r="AA57" s="135"/>
      <c r="AB57" s="135"/>
      <c r="AC57" s="135"/>
      <c r="AD57" s="135"/>
      <c r="AE57" s="135"/>
      <c r="AF57" s="135"/>
      <c r="AG57" s="135"/>
      <c r="AH57" s="135"/>
      <c r="AI57" s="17"/>
    </row>
    <row r="58" spans="2:35" ht="12">
      <c r="B58" s="11"/>
      <c r="C58" s="135"/>
      <c r="D58" s="135"/>
      <c r="E58" s="135"/>
      <c r="F58" s="135"/>
      <c r="G58" s="135"/>
      <c r="H58" s="135"/>
      <c r="I58" s="135"/>
      <c r="J58" s="135"/>
      <c r="K58" s="135"/>
      <c r="L58" s="135"/>
      <c r="M58" s="135"/>
      <c r="N58" s="135"/>
      <c r="O58" s="135"/>
      <c r="P58" s="135"/>
      <c r="Q58" s="135"/>
      <c r="R58" s="135"/>
      <c r="S58" s="135"/>
      <c r="T58" s="135"/>
      <c r="U58" s="135"/>
      <c r="V58" s="135"/>
      <c r="W58" s="135"/>
      <c r="X58" s="135"/>
      <c r="Y58" s="135"/>
      <c r="Z58" s="135"/>
      <c r="AA58" s="135"/>
      <c r="AB58" s="135"/>
      <c r="AC58" s="135"/>
      <c r="AD58" s="135"/>
      <c r="AE58" s="135"/>
      <c r="AF58" s="135"/>
      <c r="AG58" s="135"/>
      <c r="AH58" s="135"/>
      <c r="AI58" s="17"/>
    </row>
    <row r="59" spans="2:35" ht="12">
      <c r="B59" s="11"/>
      <c r="C59" s="135"/>
      <c r="D59" s="135"/>
      <c r="E59" s="135"/>
      <c r="F59" s="135"/>
      <c r="G59" s="135"/>
      <c r="H59" s="135"/>
      <c r="I59" s="135"/>
      <c r="J59" s="135"/>
      <c r="K59" s="135"/>
      <c r="L59" s="135"/>
      <c r="M59" s="135"/>
      <c r="N59" s="135"/>
      <c r="O59" s="135"/>
      <c r="P59" s="135"/>
      <c r="Q59" s="135"/>
      <c r="R59" s="135"/>
      <c r="S59" s="135"/>
      <c r="T59" s="135"/>
      <c r="U59" s="135"/>
      <c r="V59" s="135"/>
      <c r="W59" s="135"/>
      <c r="X59" s="135"/>
      <c r="Y59" s="135"/>
      <c r="Z59" s="135"/>
      <c r="AA59" s="135"/>
      <c r="AB59" s="135"/>
      <c r="AC59" s="135"/>
      <c r="AD59" s="135"/>
      <c r="AE59" s="135"/>
      <c r="AF59" s="135"/>
      <c r="AG59" s="135"/>
      <c r="AH59" s="135"/>
      <c r="AI59" s="17"/>
    </row>
    <row r="60" spans="2:35" ht="12">
      <c r="B60" s="11"/>
      <c r="C60" s="135"/>
      <c r="D60" s="135"/>
      <c r="E60" s="135"/>
      <c r="F60" s="135"/>
      <c r="G60" s="135"/>
      <c r="H60" s="135"/>
      <c r="I60" s="135"/>
      <c r="J60" s="135"/>
      <c r="K60" s="135"/>
      <c r="L60" s="135"/>
      <c r="M60" s="135"/>
      <c r="N60" s="135"/>
      <c r="O60" s="135"/>
      <c r="P60" s="135"/>
      <c r="Q60" s="135"/>
      <c r="R60" s="135"/>
      <c r="S60" s="135"/>
      <c r="T60" s="135"/>
      <c r="U60" s="135"/>
      <c r="V60" s="135"/>
      <c r="W60" s="135"/>
      <c r="X60" s="135"/>
      <c r="Y60" s="135"/>
      <c r="Z60" s="135"/>
      <c r="AA60" s="135"/>
      <c r="AB60" s="135"/>
      <c r="AC60" s="135"/>
      <c r="AD60" s="135"/>
      <c r="AE60" s="135"/>
      <c r="AF60" s="135"/>
      <c r="AG60" s="135"/>
      <c r="AH60" s="135"/>
      <c r="AI60" s="17"/>
    </row>
    <row r="61" spans="2:35" ht="12">
      <c r="B61" s="11"/>
      <c r="C61" s="135"/>
      <c r="D61" s="135"/>
      <c r="E61" s="135"/>
      <c r="F61" s="135"/>
      <c r="G61" s="135"/>
      <c r="H61" s="135"/>
      <c r="I61" s="135"/>
      <c r="J61" s="135"/>
      <c r="K61" s="135"/>
      <c r="L61" s="135"/>
      <c r="M61" s="135"/>
      <c r="N61" s="135"/>
      <c r="O61" s="135"/>
      <c r="P61" s="135"/>
      <c r="Q61" s="135"/>
      <c r="R61" s="135"/>
      <c r="S61" s="135"/>
      <c r="T61" s="135"/>
      <c r="U61" s="135"/>
      <c r="V61" s="135"/>
      <c r="W61" s="135"/>
      <c r="X61" s="135"/>
      <c r="Y61" s="135"/>
      <c r="Z61" s="135"/>
      <c r="AA61" s="135"/>
      <c r="AB61" s="135"/>
      <c r="AC61" s="135"/>
      <c r="AD61" s="135"/>
      <c r="AE61" s="135"/>
      <c r="AF61" s="135"/>
      <c r="AG61" s="135"/>
      <c r="AH61" s="135"/>
      <c r="AI61" s="17"/>
    </row>
    <row r="62" spans="2:35" ht="12">
      <c r="B62" s="11"/>
      <c r="C62" s="135"/>
      <c r="D62" s="135"/>
      <c r="E62" s="135"/>
      <c r="F62" s="135"/>
      <c r="G62" s="135"/>
      <c r="H62" s="135"/>
      <c r="I62" s="135"/>
      <c r="J62" s="135"/>
      <c r="K62" s="135"/>
      <c r="L62" s="135"/>
      <c r="M62" s="135"/>
      <c r="N62" s="135"/>
      <c r="O62" s="135"/>
      <c r="P62" s="135"/>
      <c r="Q62" s="135"/>
      <c r="R62" s="135"/>
      <c r="S62" s="135"/>
      <c r="T62" s="135"/>
      <c r="U62" s="135"/>
      <c r="V62" s="135"/>
      <c r="W62" s="135"/>
      <c r="X62" s="135"/>
      <c r="Y62" s="135"/>
      <c r="Z62" s="135"/>
      <c r="AA62" s="135"/>
      <c r="AB62" s="135"/>
      <c r="AC62" s="135"/>
      <c r="AD62" s="135"/>
      <c r="AE62" s="135"/>
      <c r="AF62" s="135"/>
      <c r="AG62" s="135"/>
      <c r="AH62" s="135"/>
      <c r="AI62" s="17"/>
    </row>
    <row r="63" spans="2:35" ht="24.75" customHeight="1">
      <c r="B63" s="76"/>
      <c r="C63" s="59"/>
      <c r="D63" s="59"/>
      <c r="E63" s="59"/>
      <c r="F63" s="59"/>
      <c r="G63" s="59"/>
      <c r="H63" s="59"/>
      <c r="I63" s="59"/>
      <c r="J63" s="59"/>
      <c r="K63" s="59"/>
      <c r="L63" s="59"/>
      <c r="M63" s="59"/>
      <c r="N63" s="59"/>
      <c r="O63" s="59"/>
      <c r="P63" s="59"/>
      <c r="Q63" s="59"/>
      <c r="R63" s="59"/>
      <c r="S63" s="59"/>
      <c r="T63" s="59"/>
      <c r="U63" s="59"/>
      <c r="V63" s="59"/>
      <c r="W63" s="59"/>
      <c r="X63" s="59"/>
      <c r="Y63" s="59"/>
      <c r="Z63" s="59"/>
      <c r="AA63" s="59"/>
      <c r="AB63" s="59"/>
      <c r="AC63" s="59"/>
      <c r="AD63" s="59"/>
      <c r="AE63" s="59"/>
      <c r="AF63" s="59"/>
      <c r="AG63" s="59"/>
      <c r="AH63" s="59"/>
      <c r="AI63" s="77"/>
    </row>
  </sheetData>
  <sheetProtection sheet="1" objects="1" scenarios="1" selectLockedCells="1"/>
  <mergeCells count="9">
    <mergeCell ref="P29:U29"/>
    <mergeCell ref="Y29:AD29"/>
    <mergeCell ref="P16:U16"/>
    <mergeCell ref="P21:U21"/>
    <mergeCell ref="Y21:AD21"/>
    <mergeCell ref="M4:X4"/>
    <mergeCell ref="P14:AG14"/>
    <mergeCell ref="P19:AG19"/>
    <mergeCell ref="P27:AG27"/>
  </mergeCells>
  <printOptions/>
  <pageMargins left="0.86" right="0.75" top="1" bottom="0.79" header="0.512" footer="0.51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新冠町役場</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新冠町排水設備申請書作成プログラム</dc:title>
  <dc:subject/>
  <dc:creator>kanken4</dc:creator>
  <cp:keywords/>
  <dc:description/>
  <cp:lastModifiedBy>建設水道課</cp:lastModifiedBy>
  <cp:lastPrinted>2017-05-15T05:18:24Z</cp:lastPrinted>
  <dcterms:created xsi:type="dcterms:W3CDTF">2004-12-22T00:33:15Z</dcterms:created>
  <dcterms:modified xsi:type="dcterms:W3CDTF">2020-11-24T05:31:22Z</dcterms:modified>
  <cp:category/>
  <cp:version/>
  <cp:contentType/>
  <cp:contentStatus/>
</cp:coreProperties>
</file>